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85" windowWidth="9570" windowHeight="10560" tabRatio="860" activeTab="0"/>
  </bookViews>
  <sheets>
    <sheet name="Műszaki adatok összesítő" sheetId="1" r:id="rId1"/>
    <sheet name="MVK" sheetId="2" r:id="rId2"/>
    <sheet name="Összesen" sheetId="3" r:id="rId3"/>
  </sheets>
  <definedNames>
    <definedName name="_xlnm.Print_Titles" localSheetId="2">'Összesen'!$1:$2</definedName>
    <definedName name="_xlnm.Print_Area" localSheetId="0">'Műszaki adatok összesítő'!$B$2:$AA$13</definedName>
    <definedName name="_xlnm.Print_Area" localSheetId="1">'MVK'!$A$1:$J$64</definedName>
    <definedName name="_xlnm.Print_Area" localSheetId="2">'Összesen'!$A$1:$J$22</definedName>
  </definedNames>
  <calcPr fullCalcOnLoad="1"/>
</workbook>
</file>

<file path=xl/sharedStrings.xml><?xml version="1.0" encoding="utf-8"?>
<sst xmlns="http://schemas.openxmlformats.org/spreadsheetml/2006/main" count="145" uniqueCount="53">
  <si>
    <t>Hónap</t>
  </si>
  <si>
    <t xml:space="preserve">Havi gázigények </t>
  </si>
  <si>
    <t>Napi gázigény</t>
  </si>
  <si>
    <t>Max.órai teljesítmény</t>
  </si>
  <si>
    <r>
      <t>ezer gnm</t>
    </r>
    <r>
      <rPr>
        <vertAlign val="superscript"/>
        <sz val="10"/>
        <rFont val="Times New Roman"/>
        <family val="1"/>
      </rPr>
      <t>3</t>
    </r>
  </si>
  <si>
    <r>
      <t>ezer gnm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/nap</t>
    </r>
  </si>
  <si>
    <r>
      <t>gnm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/óra</t>
    </r>
  </si>
  <si>
    <t>max.</t>
  </si>
  <si>
    <t>várható</t>
  </si>
  <si>
    <t>min</t>
  </si>
  <si>
    <t>max</t>
  </si>
  <si>
    <t>Július</t>
  </si>
  <si>
    <t>Augusztus</t>
  </si>
  <si>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</si>
  <si>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</si>
  <si>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</si>
  <si>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</si>
  <si>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</si>
  <si>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</si>
  <si>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</si>
  <si>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</si>
  <si>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</si>
  <si>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</si>
  <si>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Összesen</t>
  </si>
  <si>
    <t>Összesítő táblázat</t>
  </si>
  <si>
    <t>MVK Zrt. Központ; 3527 Miskolc, Szondi György u. 1.</t>
  </si>
  <si>
    <t>POD azonosító: 39N112579128000I</t>
  </si>
  <si>
    <t>Szerződő cég/intézmény neve</t>
  </si>
  <si>
    <t>Fogyasztási hely megnevezése</t>
  </si>
  <si>
    <t>Fogyasztási hely címe</t>
  </si>
  <si>
    <t>Mérési pont azonosító (POD)</t>
  </si>
  <si>
    <t>Jelenlegi kereskedő</t>
  </si>
  <si>
    <t>Területi elosztó</t>
  </si>
  <si>
    <t>TIGÁZ-DSO Földgázelosztó Kft.</t>
  </si>
  <si>
    <t>SZUM</t>
  </si>
  <si>
    <t>BLANK</t>
  </si>
  <si>
    <t>3527 Miskolc, Szondi Gy. u. 1.</t>
  </si>
  <si>
    <t>Szerződő cég/intézmény címe</t>
  </si>
  <si>
    <t>Sorszám</t>
  </si>
  <si>
    <t>Napi csúcs-kapacitás [m3/nap]</t>
  </si>
  <si>
    <t>Tervezett fogyasztás a szerződéses időszakban
[m3]</t>
  </si>
  <si>
    <t>Lekötött teljesítmény [m3/h]</t>
  </si>
  <si>
    <t>Várható mennyiség mindösszesen:</t>
  </si>
  <si>
    <t>Maximális mennyiség mindösszesen (120%):</t>
  </si>
  <si>
    <t>POD azonosító: 39N112649298000N</t>
  </si>
  <si>
    <t>E.ON Kft.</t>
  </si>
  <si>
    <t>MVK Zrt. CNG kút; 3527 Miskolc, Szondi György u. 1.</t>
  </si>
  <si>
    <t>MVK Zrt.</t>
  </si>
  <si>
    <t>MVK Zrt. Összesen</t>
  </si>
  <si>
    <t>Minimális fogyasztás a szerződéses időszakban
[m3]</t>
  </si>
  <si>
    <t>Minimális mennyiség mindösszesen (75%):</t>
  </si>
  <si>
    <t>Mindösszesen:</t>
  </si>
  <si>
    <t>MVK Miskolc Városi Közlekedési Zártkörűen Működő Részvénytársaság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</si>
</sst>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,%"/>
    <numFmt numFmtId="167" formatCode="0.00\'\ %"/>
    <numFmt numFmtId="168" formatCode="#&quot; %&quot;"/>
    <numFmt numFmtId="169" formatCode="#,%"/>
    <numFmt numFmtId="170" formatCode="#.##&quot; %&quot;"/>
    <numFmt numFmtId="171" formatCode="0.##&quot; %&quot;"/>
    <numFmt numFmtId="172" formatCode="0.00&quot; %&quot;"/>
    <numFmt numFmtId="173" formatCode="&quot;289 db intézményből:&quot;\ #&quot; db&quot;"/>
    <numFmt numFmtId="174" formatCode="&quot;289 db intézményből&quot;\ #&quot; db&quot;"/>
    <numFmt numFmtId="175" formatCode="&quot;intézményből&quot;\ #&quot; db&quot;"/>
    <numFmt numFmtId="176" formatCode="#&quot; db&quot;"/>
    <numFmt numFmtId="177" formatCode="0.000000"/>
    <numFmt numFmtId="178" formatCode="0.00000"/>
    <numFmt numFmtId="179" formatCode="0.0000"/>
    <numFmt numFmtId="180" formatCode="0.000"/>
    <numFmt numFmtId="181" formatCode="_-* #,##0.000\ _F_t_-;\-* #,##0.000\ _F_t_-;_-* &quot;-&quot;??\ _F_t_-;_-@_-"/>
    <numFmt numFmtId="182" formatCode="_-* #,##0.0\ _F_t_-;\-* #,##0.0\ _F_t_-;_-* &quot;-&quot;??\ _F_t_-;_-@_-"/>
    <numFmt numFmtId="183" formatCode="_-* #,##0\ _F_t_-;\-* #,##0\ _F_t_-;_-* &quot;-&quot;??\ _F_t_-;_-@_-"/>
    <numFmt numFmtId="184" formatCode="#,##0.000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0.00000"/>
    <numFmt numFmtId="189" formatCode="#,##0.0000"/>
    <numFmt numFmtId="190" formatCode="#&quot; m3&quot;"/>
    <numFmt numFmtId="191" formatCode="#,##0&quot; m3&quot;"/>
    <numFmt numFmtId="192" formatCode="#&quot; összesen:&quot;"/>
    <numFmt numFmtId="193" formatCode="####################################################&quot; összesen:&quot;"/>
    <numFmt numFmtId="194" formatCode="@&quot; összesen:&quot;"/>
    <numFmt numFmtId="195" formatCode="&quot;H-&quot;0000"/>
    <numFmt numFmtId="196" formatCode="@&quot; mindösszesen:&quot;"/>
  </numFmts>
  <fonts count="42">
    <font>
      <sz val="10"/>
      <name val="Times New Roman"/>
      <family val="0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Franklin Gothic Medium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56" applyFont="1">
      <alignment/>
      <protection/>
    </xf>
    <xf numFmtId="4" fontId="6" fillId="0" borderId="0" xfId="56" applyNumberFormat="1" applyFont="1">
      <alignment/>
      <protection/>
    </xf>
    <xf numFmtId="3" fontId="6" fillId="0" borderId="0" xfId="56" applyNumberFormat="1" applyFont="1">
      <alignment/>
      <protection/>
    </xf>
    <xf numFmtId="0" fontId="2" fillId="0" borderId="0" xfId="56" applyFont="1" applyBorder="1">
      <alignment/>
      <protection/>
    </xf>
    <xf numFmtId="4" fontId="2" fillId="0" borderId="0" xfId="56" applyNumberFormat="1" applyFont="1" applyBorder="1">
      <alignment/>
      <protection/>
    </xf>
    <xf numFmtId="4" fontId="0" fillId="0" borderId="0" xfId="56" applyNumberFormat="1" applyFont="1">
      <alignment/>
      <protection/>
    </xf>
    <xf numFmtId="3" fontId="0" fillId="0" borderId="0" xfId="56" applyNumberFormat="1" applyFont="1">
      <alignment/>
      <protection/>
    </xf>
    <xf numFmtId="3" fontId="0" fillId="0" borderId="10" xfId="56" applyNumberFormat="1" applyFont="1" applyBorder="1" applyAlignment="1">
      <alignment horizontal="center" vertical="center" wrapText="1"/>
      <protection/>
    </xf>
    <xf numFmtId="4" fontId="0" fillId="0" borderId="10" xfId="56" applyNumberFormat="1" applyFont="1" applyBorder="1" applyAlignment="1">
      <alignment horizontal="center"/>
      <protection/>
    </xf>
    <xf numFmtId="4" fontId="0" fillId="0" borderId="10" xfId="56" applyNumberFormat="1" applyFont="1" applyBorder="1" applyAlignment="1" quotePrefix="1">
      <alignment horizontal="center"/>
      <protection/>
    </xf>
    <xf numFmtId="0" fontId="0" fillId="0" borderId="10" xfId="56" applyFont="1" applyBorder="1">
      <alignment/>
      <protection/>
    </xf>
    <xf numFmtId="4" fontId="0" fillId="0" borderId="10" xfId="56" applyNumberFormat="1" applyFont="1" applyBorder="1" applyAlignment="1" quotePrefix="1">
      <alignment horizontal="right"/>
      <protection/>
    </xf>
    <xf numFmtId="3" fontId="0" fillId="0" borderId="10" xfId="56" applyNumberFormat="1" applyFont="1" applyBorder="1" applyAlignment="1" quotePrefix="1">
      <alignment horizontal="right"/>
      <protection/>
    </xf>
    <xf numFmtId="0" fontId="0" fillId="0" borderId="0" xfId="56" applyFont="1" applyFill="1" applyBorder="1" applyAlignment="1">
      <alignment vertical="center"/>
      <protection/>
    </xf>
    <xf numFmtId="4" fontId="0" fillId="0" borderId="0" xfId="56" applyNumberFormat="1" applyFont="1" applyBorder="1" applyAlignment="1" quotePrefix="1">
      <alignment horizontal="right"/>
      <protection/>
    </xf>
    <xf numFmtId="0" fontId="0" fillId="0" borderId="0" xfId="56" applyFont="1">
      <alignment/>
      <protection/>
    </xf>
    <xf numFmtId="0" fontId="0" fillId="0" borderId="10" xfId="56" applyFont="1" applyBorder="1" applyAlignment="1">
      <alignment horizontal="center" vertical="center" wrapText="1"/>
      <protection/>
    </xf>
    <xf numFmtId="4" fontId="0" fillId="0" borderId="10" xfId="56" applyNumberFormat="1" applyFont="1" applyBorder="1" applyAlignment="1">
      <alignment horizontal="right"/>
      <protection/>
    </xf>
    <xf numFmtId="3" fontId="0" fillId="0" borderId="10" xfId="56" applyNumberFormat="1" applyFont="1" applyBorder="1" applyAlignment="1">
      <alignment horizontal="right"/>
      <protection/>
    </xf>
    <xf numFmtId="4" fontId="0" fillId="0" borderId="0" xfId="56" applyNumberFormat="1" applyFont="1" applyBorder="1" applyAlignment="1">
      <alignment horizontal="right"/>
      <protection/>
    </xf>
    <xf numFmtId="3" fontId="0" fillId="0" borderId="10" xfId="56" applyNumberFormat="1" applyFont="1" applyFill="1" applyBorder="1" applyAlignment="1" quotePrefix="1">
      <alignment horizontal="right"/>
      <protection/>
    </xf>
    <xf numFmtId="0" fontId="6" fillId="0" borderId="0" xfId="56" applyFont="1" applyAlignment="1">
      <alignment horizontal="right"/>
      <protection/>
    </xf>
    <xf numFmtId="4" fontId="0" fillId="0" borderId="0" xfId="0" applyNumberFormat="1" applyAlignment="1">
      <alignment/>
    </xf>
    <xf numFmtId="4" fontId="6" fillId="0" borderId="0" xfId="56" applyNumberFormat="1" applyFont="1" applyFill="1">
      <alignment/>
      <protection/>
    </xf>
    <xf numFmtId="3" fontId="6" fillId="0" borderId="0" xfId="56" applyNumberFormat="1" applyFont="1" applyFill="1">
      <alignment/>
      <protection/>
    </xf>
    <xf numFmtId="0" fontId="0" fillId="0" borderId="0" xfId="0" applyFill="1" applyAlignment="1">
      <alignment/>
    </xf>
    <xf numFmtId="3" fontId="0" fillId="0" borderId="0" xfId="56" applyNumberFormat="1" applyFont="1" applyBorder="1" applyAlignment="1" quotePrefix="1">
      <alignment horizontal="right"/>
      <protection/>
    </xf>
    <xf numFmtId="0" fontId="0" fillId="0" borderId="0" xfId="0" applyBorder="1" applyAlignment="1">
      <alignment/>
    </xf>
    <xf numFmtId="0" fontId="6" fillId="0" borderId="0" xfId="56" applyFont="1" applyBorder="1">
      <alignment/>
      <protection/>
    </xf>
    <xf numFmtId="0" fontId="0" fillId="0" borderId="0" xfId="56" applyFont="1" applyBorder="1">
      <alignment/>
      <protection/>
    </xf>
    <xf numFmtId="0" fontId="6" fillId="0" borderId="0" xfId="56" applyFont="1" applyBorder="1" applyAlignment="1">
      <alignment horizontal="right"/>
      <protection/>
    </xf>
    <xf numFmtId="4" fontId="0" fillId="0" borderId="0" xfId="56" applyNumberFormat="1" applyFont="1" applyBorder="1">
      <alignment/>
      <protection/>
    </xf>
    <xf numFmtId="0" fontId="0" fillId="0" borderId="0" xfId="56" applyFont="1" applyBorder="1" applyAlignment="1">
      <alignment horizontal="center" vertical="center" wrapText="1"/>
      <protection/>
    </xf>
    <xf numFmtId="4" fontId="0" fillId="0" borderId="0" xfId="56" applyNumberFormat="1" applyFont="1" applyBorder="1" applyAlignment="1">
      <alignment horizontal="center"/>
      <protection/>
    </xf>
    <xf numFmtId="4" fontId="0" fillId="0" borderId="0" xfId="56" applyNumberFormat="1" applyFont="1" applyBorder="1" applyAlignment="1" quotePrefix="1">
      <alignment horizontal="center"/>
      <protection/>
    </xf>
    <xf numFmtId="0" fontId="0" fillId="0" borderId="0" xfId="56" applyFont="1" applyBorder="1" applyAlignment="1">
      <alignment vertical="center"/>
      <protection/>
    </xf>
    <xf numFmtId="4" fontId="0" fillId="0" borderId="0" xfId="56" applyNumberFormat="1" applyFont="1" applyBorder="1" applyAlignment="1">
      <alignment vertical="center"/>
      <protection/>
    </xf>
    <xf numFmtId="4" fontId="0" fillId="0" borderId="0" xfId="56" applyNumberFormat="1" applyFont="1" applyBorder="1" applyAlignment="1">
      <alignment vertical="center" wrapText="1"/>
      <protection/>
    </xf>
    <xf numFmtId="0" fontId="0" fillId="0" borderId="0" xfId="56" applyFont="1" applyBorder="1" applyAlignment="1">
      <alignment vertical="center" wrapText="1"/>
      <protection/>
    </xf>
    <xf numFmtId="3" fontId="0" fillId="0" borderId="0" xfId="56" applyNumberFormat="1" applyFont="1" applyFill="1" applyBorder="1">
      <alignment/>
      <protection/>
    </xf>
    <xf numFmtId="0" fontId="0" fillId="0" borderId="11" xfId="0" applyFill="1" applyBorder="1" applyAlignment="1">
      <alignment horizontal="left" vertical="center"/>
    </xf>
    <xf numFmtId="4" fontId="2" fillId="0" borderId="11" xfId="56" applyNumberFormat="1" applyFont="1" applyBorder="1">
      <alignment/>
      <protection/>
    </xf>
    <xf numFmtId="4" fontId="2" fillId="0" borderId="11" xfId="56" applyNumberFormat="1" applyFont="1" applyFill="1" applyBorder="1">
      <alignment/>
      <protection/>
    </xf>
    <xf numFmtId="3" fontId="0" fillId="0" borderId="11" xfId="56" applyNumberFormat="1" applyFont="1" applyFill="1" applyBorder="1">
      <alignment/>
      <protection/>
    </xf>
    <xf numFmtId="0" fontId="0" fillId="0" borderId="0" xfId="0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4" fontId="2" fillId="0" borderId="10" xfId="56" applyNumberFormat="1" applyFont="1" applyBorder="1" applyAlignment="1" quotePrefix="1">
      <alignment horizontal="right"/>
      <protection/>
    </xf>
    <xf numFmtId="0" fontId="2" fillId="0" borderId="10" xfId="56" applyFont="1" applyFill="1" applyBorder="1" applyAlignment="1">
      <alignment vertical="center"/>
      <protection/>
    </xf>
    <xf numFmtId="4" fontId="0" fillId="0" borderId="0" xfId="0" applyNumberFormat="1" applyFont="1" applyAlignment="1">
      <alignment/>
    </xf>
    <xf numFmtId="4" fontId="0" fillId="0" borderId="10" xfId="56" applyNumberFormat="1" applyFont="1" applyBorder="1" applyAlignment="1">
      <alignment horizontal="center" vertical="center"/>
      <protection/>
    </xf>
    <xf numFmtId="4" fontId="0" fillId="0" borderId="10" xfId="56" applyNumberFormat="1" applyFont="1" applyBorder="1" applyAlignment="1" quotePrefix="1">
      <alignment horizontal="center" vertical="center"/>
      <protection/>
    </xf>
    <xf numFmtId="0" fontId="0" fillId="0" borderId="10" xfId="56" applyFont="1" applyBorder="1" applyAlignment="1">
      <alignment vertical="center"/>
      <protection/>
    </xf>
    <xf numFmtId="4" fontId="0" fillId="0" borderId="10" xfId="56" applyNumberFormat="1" applyFont="1" applyBorder="1" applyAlignment="1" quotePrefix="1">
      <alignment horizontal="right" vertical="center"/>
      <protection/>
    </xf>
    <xf numFmtId="4" fontId="2" fillId="0" borderId="10" xfId="56" applyNumberFormat="1" applyFont="1" applyBorder="1" applyAlignment="1" quotePrefix="1">
      <alignment horizontal="right" vertical="center"/>
      <protection/>
    </xf>
    <xf numFmtId="4" fontId="0" fillId="0" borderId="10" xfId="56" applyNumberFormat="1" applyFont="1" applyBorder="1" applyAlignment="1">
      <alignment horizontal="right" vertical="center"/>
      <protection/>
    </xf>
    <xf numFmtId="3" fontId="0" fillId="0" borderId="10" xfId="56" applyNumberFormat="1" applyFont="1" applyBorder="1" applyAlignment="1">
      <alignment horizontal="right" vertical="center"/>
      <protection/>
    </xf>
    <xf numFmtId="3" fontId="0" fillId="0" borderId="10" xfId="56" applyNumberFormat="1" applyFont="1" applyBorder="1" applyAlignment="1" quotePrefix="1">
      <alignment horizontal="right" vertical="center"/>
      <protection/>
    </xf>
    <xf numFmtId="4" fontId="0" fillId="0" borderId="0" xfId="56" applyNumberFormat="1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2" fillId="0" borderId="0" xfId="56" applyFont="1" applyBorder="1" applyAlignment="1">
      <alignment vertical="center"/>
      <protection/>
    </xf>
    <xf numFmtId="4" fontId="2" fillId="0" borderId="0" xfId="56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91" fontId="2" fillId="33" borderId="14" xfId="0" applyNumberFormat="1" applyFont="1" applyFill="1" applyBorder="1" applyAlignment="1">
      <alignment horizontal="center" vertical="center" wrapText="1"/>
    </xf>
    <xf numFmtId="191" fontId="2" fillId="34" borderId="14" xfId="0" applyNumberFormat="1" applyFont="1" applyFill="1" applyBorder="1" applyAlignment="1">
      <alignment horizontal="center" vertical="center"/>
    </xf>
    <xf numFmtId="191" fontId="2" fillId="0" borderId="14" xfId="0" applyNumberFormat="1" applyFont="1" applyFill="1" applyBorder="1" applyAlignment="1">
      <alignment horizontal="center" vertical="center"/>
    </xf>
    <xf numFmtId="3" fontId="2" fillId="35" borderId="15" xfId="0" applyNumberFormat="1" applyFont="1" applyFill="1" applyBorder="1" applyAlignment="1">
      <alignment horizontal="center" vertical="center"/>
    </xf>
    <xf numFmtId="3" fontId="2" fillId="35" borderId="14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34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textRotation="90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vertical="center"/>
    </xf>
    <xf numFmtId="1" fontId="0" fillId="0" borderId="0" xfId="56" applyNumberFormat="1" applyFont="1" applyFill="1" applyBorder="1" applyAlignment="1">
      <alignment horizontal="right"/>
      <protection/>
    </xf>
    <xf numFmtId="1" fontId="0" fillId="0" borderId="0" xfId="0" applyNumberFormat="1" applyBorder="1" applyAlignment="1">
      <alignment/>
    </xf>
    <xf numFmtId="0" fontId="0" fillId="0" borderId="0" xfId="0" applyFill="1" applyAlignment="1">
      <alignment horizontal="center"/>
    </xf>
    <xf numFmtId="0" fontId="0" fillId="0" borderId="19" xfId="0" applyFont="1" applyFill="1" applyBorder="1" applyAlignment="1">
      <alignment vertical="center"/>
    </xf>
    <xf numFmtId="3" fontId="2" fillId="33" borderId="20" xfId="0" applyNumberFormat="1" applyFont="1" applyFill="1" applyBorder="1" applyAlignment="1">
      <alignment horizontal="right" vertical="center"/>
    </xf>
    <xf numFmtId="3" fontId="2" fillId="33" borderId="21" xfId="0" applyNumberFormat="1" applyFont="1" applyFill="1" applyBorder="1" applyAlignment="1">
      <alignment horizontal="right" vertical="center"/>
    </xf>
    <xf numFmtId="3" fontId="2" fillId="33" borderId="17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94" fontId="2" fillId="37" borderId="20" xfId="0" applyNumberFormat="1" applyFont="1" applyFill="1" applyBorder="1" applyAlignment="1">
      <alignment horizontal="right"/>
    </xf>
    <xf numFmtId="194" fontId="2" fillId="37" borderId="21" xfId="0" applyNumberFormat="1" applyFont="1" applyFill="1" applyBorder="1" applyAlignment="1">
      <alignment horizontal="right"/>
    </xf>
    <xf numFmtId="194" fontId="2" fillId="37" borderId="17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4" fontId="0" fillId="0" borderId="24" xfId="56" applyNumberFormat="1" applyFont="1" applyBorder="1" applyAlignment="1">
      <alignment horizontal="center" vertical="center" wrapText="1"/>
      <protection/>
    </xf>
    <xf numFmtId="4" fontId="0" fillId="0" borderId="25" xfId="56" applyNumberFormat="1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/>
      <protection/>
    </xf>
    <xf numFmtId="4" fontId="0" fillId="0" borderId="10" xfId="56" applyNumberFormat="1" applyFont="1" applyBorder="1" applyAlignment="1">
      <alignment horizontal="center" vertical="center"/>
      <protection/>
    </xf>
    <xf numFmtId="4" fontId="0" fillId="0" borderId="26" xfId="56" applyNumberFormat="1" applyFont="1" applyBorder="1" applyAlignment="1">
      <alignment horizontal="center" vertical="center" wrapText="1"/>
      <protection/>
    </xf>
    <xf numFmtId="0" fontId="0" fillId="0" borderId="27" xfId="56" applyFont="1" applyBorder="1" applyAlignment="1">
      <alignment horizontal="center" vertical="center"/>
      <protection/>
    </xf>
    <xf numFmtId="0" fontId="0" fillId="0" borderId="28" xfId="56" applyFont="1" applyBorder="1" applyAlignment="1">
      <alignment horizontal="center" vertical="center"/>
      <protection/>
    </xf>
    <xf numFmtId="0" fontId="0" fillId="0" borderId="29" xfId="56" applyFont="1" applyBorder="1" applyAlignment="1">
      <alignment horizontal="center" vertical="center"/>
      <protection/>
    </xf>
    <xf numFmtId="3" fontId="0" fillId="0" borderId="27" xfId="56" applyNumberFormat="1" applyFont="1" applyBorder="1" applyAlignment="1">
      <alignment horizontal="center" vertical="center" wrapText="1"/>
      <protection/>
    </xf>
    <xf numFmtId="3" fontId="0" fillId="0" borderId="29" xfId="56" applyNumberFormat="1" applyFont="1" applyBorder="1" applyAlignment="1">
      <alignment horizontal="center" vertical="center" wrapText="1"/>
      <protection/>
    </xf>
    <xf numFmtId="0" fontId="0" fillId="0" borderId="27" xfId="56" applyFont="1" applyBorder="1" applyAlignment="1">
      <alignment horizontal="center" vertical="center" wrapText="1"/>
      <protection/>
    </xf>
    <xf numFmtId="0" fontId="0" fillId="0" borderId="29" xfId="56" applyFont="1" applyBorder="1" applyAlignment="1">
      <alignment horizontal="center" vertical="center" wrapText="1"/>
      <protection/>
    </xf>
    <xf numFmtId="4" fontId="0" fillId="0" borderId="24" xfId="56" applyNumberFormat="1" applyFont="1" applyBorder="1" applyAlignment="1">
      <alignment horizontal="center" vertical="center"/>
      <protection/>
    </xf>
    <xf numFmtId="4" fontId="0" fillId="0" borderId="26" xfId="56" applyNumberFormat="1" applyFont="1" applyBorder="1" applyAlignment="1">
      <alignment horizontal="center" vertical="center"/>
      <protection/>
    </xf>
    <xf numFmtId="4" fontId="0" fillId="0" borderId="25" xfId="56" applyNumberFormat="1" applyFont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ivízgáz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23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.75"/>
  <cols>
    <col min="1" max="2" width="3.5" style="0" customWidth="1"/>
    <col min="3" max="3" width="66.66015625" style="0" customWidth="1"/>
    <col min="4" max="4" width="28.66015625" style="0" bestFit="1" customWidth="1"/>
    <col min="5" max="5" width="29.16015625" style="0" bestFit="1" customWidth="1"/>
    <col min="6" max="6" width="32" style="0" bestFit="1" customWidth="1"/>
    <col min="7" max="7" width="19.16015625" style="0" bestFit="1" customWidth="1"/>
    <col min="8" max="8" width="11.83203125" style="0" bestFit="1" customWidth="1"/>
    <col min="9" max="9" width="30.83203125" style="0" bestFit="1" customWidth="1"/>
    <col min="10" max="13" width="14.16015625" style="0" customWidth="1"/>
    <col min="14" max="14" width="14.16015625" style="0" hidden="1" customWidth="1"/>
    <col min="15" max="20" width="11.66015625" style="0" customWidth="1"/>
    <col min="21" max="21" width="11.66015625" style="0" hidden="1" customWidth="1"/>
    <col min="22" max="27" width="11.66015625" style="0" customWidth="1"/>
  </cols>
  <sheetData>
    <row r="1" ht="13.5" thickBot="1"/>
    <row r="2" spans="2:27" ht="67.5" customHeight="1" thickBot="1">
      <c r="B2" s="90" t="s">
        <v>38</v>
      </c>
      <c r="C2" s="91" t="s">
        <v>27</v>
      </c>
      <c r="D2" s="92" t="s">
        <v>37</v>
      </c>
      <c r="E2" s="92" t="s">
        <v>28</v>
      </c>
      <c r="F2" s="92" t="s">
        <v>29</v>
      </c>
      <c r="G2" s="92" t="s">
        <v>30</v>
      </c>
      <c r="H2" s="92" t="s">
        <v>31</v>
      </c>
      <c r="I2" s="92" t="s">
        <v>32</v>
      </c>
      <c r="J2" s="92" t="s">
        <v>39</v>
      </c>
      <c r="K2" s="92" t="s">
        <v>41</v>
      </c>
      <c r="L2" s="93" t="s">
        <v>49</v>
      </c>
      <c r="M2" s="92" t="s">
        <v>40</v>
      </c>
      <c r="N2" s="94" t="s">
        <v>34</v>
      </c>
      <c r="O2" s="92" t="s">
        <v>14</v>
      </c>
      <c r="P2" s="92" t="s">
        <v>15</v>
      </c>
      <c r="Q2" s="92" t="s">
        <v>16</v>
      </c>
      <c r="R2" s="92" t="s">
        <v>17</v>
      </c>
      <c r="S2" s="92" t="s">
        <v>18</v>
      </c>
      <c r="T2" s="92" t="s">
        <v>19</v>
      </c>
      <c r="U2" s="94" t="s">
        <v>35</v>
      </c>
      <c r="V2" s="92" t="s">
        <v>20</v>
      </c>
      <c r="W2" s="92" t="s">
        <v>21</v>
      </c>
      <c r="X2" s="92" t="s">
        <v>22</v>
      </c>
      <c r="Y2" s="92" t="s">
        <v>11</v>
      </c>
      <c r="Z2" s="92" t="s">
        <v>12</v>
      </c>
      <c r="AA2" s="89" t="s">
        <v>13</v>
      </c>
    </row>
    <row r="3" spans="2:30" ht="12.75" customHeight="1">
      <c r="B3" s="95">
        <v>1</v>
      </c>
      <c r="C3" s="104" t="str">
        <f>MVK!B1</f>
        <v>MVK Miskolc Városi Közlekedési Zártkörűen Működő Részvénytársaság</v>
      </c>
      <c r="D3" s="104" t="s">
        <v>36</v>
      </c>
      <c r="E3" s="71" t="str">
        <f>LEFT(MVK!B4,SEARCH(";",MVK!B4,1)-1)</f>
        <v>MVK Zrt. Központ</v>
      </c>
      <c r="F3" s="71" t="str">
        <f>RIGHT(MVK!B4,LEN(MVK!B4)-SEARCH(";",MVK!B4,1)-1)</f>
        <v>3527 Miskolc, Szondi György u. 1.</v>
      </c>
      <c r="G3" s="74" t="str">
        <f>RIGHT(MVK!B5,16)</f>
        <v>39N112579128000I</v>
      </c>
      <c r="H3" s="70" t="s">
        <v>45</v>
      </c>
      <c r="I3" s="71" t="s">
        <v>33</v>
      </c>
      <c r="J3" s="51">
        <f>ROUND(MAX(MVK!F9:F21)*1000,-1)</f>
        <v>4000</v>
      </c>
      <c r="K3" s="51">
        <f>MAX(MVK!H9:H21)</f>
        <v>180</v>
      </c>
      <c r="L3" s="51">
        <f>MVK!E22*1000</f>
        <v>291450</v>
      </c>
      <c r="M3" s="51">
        <f>MVK!D22*1000</f>
        <v>388600</v>
      </c>
      <c r="N3" s="51">
        <f>SUM(O3:AA3)</f>
        <v>388600</v>
      </c>
      <c r="O3" s="72">
        <f>MVK!$D9*1000</f>
        <v>31600</v>
      </c>
      <c r="P3" s="72">
        <f>MVK!$D10*1000</f>
        <v>52400</v>
      </c>
      <c r="Q3" s="72">
        <f>MVK!$D11*1000</f>
        <v>67100</v>
      </c>
      <c r="R3" s="72">
        <f>MVK!$D12*1000</f>
        <v>74000</v>
      </c>
      <c r="S3" s="72">
        <f>MVK!$D13*1000</f>
        <v>60000</v>
      </c>
      <c r="T3" s="72">
        <f>MVK!$D14*1000</f>
        <v>52000</v>
      </c>
      <c r="U3" s="72">
        <f>MVK!$D15*1000</f>
        <v>0</v>
      </c>
      <c r="V3" s="72">
        <f>MVK!$D16*1000</f>
        <v>28500</v>
      </c>
      <c r="W3" s="72">
        <f>MVK!$D17*1000</f>
        <v>6800</v>
      </c>
      <c r="X3" s="72">
        <f>MVK!$D18*1000</f>
        <v>4000</v>
      </c>
      <c r="Y3" s="72">
        <f>MVK!$D19*1000</f>
        <v>3700</v>
      </c>
      <c r="Z3" s="72">
        <f>MVK!$D20*1000</f>
        <v>3600</v>
      </c>
      <c r="AA3" s="73">
        <f>MVK!$D21*1000</f>
        <v>4900</v>
      </c>
      <c r="AC3" s="23"/>
      <c r="AD3" s="23"/>
    </row>
    <row r="4" spans="2:30" ht="12.75" customHeight="1" thickBot="1">
      <c r="B4" s="95">
        <v>2</v>
      </c>
      <c r="C4" s="105"/>
      <c r="D4" s="105"/>
      <c r="E4" s="71" t="str">
        <f>LEFT(MVK!B25,SEARCH(";",MVK!B25,1)-1)</f>
        <v>MVK Zrt. CNG kút</v>
      </c>
      <c r="F4" s="71" t="str">
        <f>RIGHT(MVK!B25,LEN(MVK!B25)-SEARCH(";",MVK!B25,1)-1)</f>
        <v>3527 Miskolc, Szondi György u. 1.</v>
      </c>
      <c r="G4" s="74" t="str">
        <f>RIGHT(MVK!B26,16)</f>
        <v>39N112649298000N</v>
      </c>
      <c r="H4" s="100" t="s">
        <v>45</v>
      </c>
      <c r="I4" s="71" t="s">
        <v>33</v>
      </c>
      <c r="J4" s="51">
        <f>ROUND(MAX(MVK!F30:F42)*1000,-1)</f>
        <v>14000</v>
      </c>
      <c r="K4" s="51">
        <f>MAX(MVK!H30:H42)</f>
        <v>1700</v>
      </c>
      <c r="L4" s="51">
        <f>MVK!E43*1000</f>
        <v>3020549.999999999</v>
      </c>
      <c r="M4" s="51">
        <f>MVK!D43*1000</f>
        <v>4027400.0000000005</v>
      </c>
      <c r="N4" s="51">
        <f>SUM(O4:AA4)</f>
        <v>4027400</v>
      </c>
      <c r="O4" s="72">
        <f>MVK!$D30*1000</f>
        <v>342050</v>
      </c>
      <c r="P4" s="72">
        <f>MVK!$D31*1000</f>
        <v>331020</v>
      </c>
      <c r="Q4" s="72">
        <f>MVK!$D32*1000</f>
        <v>342050</v>
      </c>
      <c r="R4" s="72">
        <f>MVK!$D33*1000</f>
        <v>342050</v>
      </c>
      <c r="S4" s="72">
        <f>MVK!$D34*1000</f>
        <v>308970</v>
      </c>
      <c r="T4" s="72">
        <f>MVK!$D35*1000</f>
        <v>342050</v>
      </c>
      <c r="U4" s="72">
        <f>MVK!$D36*1000</f>
        <v>0</v>
      </c>
      <c r="V4" s="72">
        <f>MVK!$D37*1000</f>
        <v>331020</v>
      </c>
      <c r="W4" s="72">
        <f>MVK!$D38*1000</f>
        <v>342050</v>
      </c>
      <c r="X4" s="72">
        <f>MVK!$D39*1000</f>
        <v>331020</v>
      </c>
      <c r="Y4" s="72">
        <f>MVK!$D40*1000</f>
        <v>342050</v>
      </c>
      <c r="Z4" s="72">
        <f>MVK!$D41*1000</f>
        <v>342050</v>
      </c>
      <c r="AA4" s="73">
        <f>MVK!$D42*1000</f>
        <v>331020</v>
      </c>
      <c r="AC4" s="23"/>
      <c r="AD4" s="23"/>
    </row>
    <row r="5" spans="2:30" s="86" customFormat="1" ht="13.5" customHeight="1" thickBot="1">
      <c r="B5" s="106" t="str">
        <f>C3</f>
        <v>MVK Miskolc Városi Közlekedési Zártkörűen Működő Részvénytársaság</v>
      </c>
      <c r="C5" s="107"/>
      <c r="D5" s="107"/>
      <c r="E5" s="107"/>
      <c r="F5" s="107"/>
      <c r="G5" s="107"/>
      <c r="H5" s="107"/>
      <c r="I5" s="108"/>
      <c r="J5" s="81">
        <f>SUM(J3:J4)</f>
        <v>18000</v>
      </c>
      <c r="K5" s="81">
        <f aca="true" t="shared" si="0" ref="K5:AA5">SUM(K3:K4)</f>
        <v>1880</v>
      </c>
      <c r="L5" s="81">
        <f t="shared" si="0"/>
        <v>3311999.999999999</v>
      </c>
      <c r="M5" s="81">
        <f t="shared" si="0"/>
        <v>4416000</v>
      </c>
      <c r="N5" s="81">
        <f t="shared" si="0"/>
        <v>4416000</v>
      </c>
      <c r="O5" s="81">
        <f t="shared" si="0"/>
        <v>373650</v>
      </c>
      <c r="P5" s="81">
        <f t="shared" si="0"/>
        <v>383420</v>
      </c>
      <c r="Q5" s="81">
        <f t="shared" si="0"/>
        <v>409150</v>
      </c>
      <c r="R5" s="81">
        <f t="shared" si="0"/>
        <v>416050</v>
      </c>
      <c r="S5" s="81">
        <f t="shared" si="0"/>
        <v>368970</v>
      </c>
      <c r="T5" s="81">
        <f t="shared" si="0"/>
        <v>394050</v>
      </c>
      <c r="U5" s="81">
        <f t="shared" si="0"/>
        <v>0</v>
      </c>
      <c r="V5" s="81">
        <f t="shared" si="0"/>
        <v>359520</v>
      </c>
      <c r="W5" s="81">
        <f t="shared" si="0"/>
        <v>348850</v>
      </c>
      <c r="X5" s="81">
        <f t="shared" si="0"/>
        <v>335020</v>
      </c>
      <c r="Y5" s="81">
        <f t="shared" si="0"/>
        <v>345750</v>
      </c>
      <c r="Z5" s="81">
        <f t="shared" si="0"/>
        <v>345650</v>
      </c>
      <c r="AA5" s="82">
        <f t="shared" si="0"/>
        <v>335920</v>
      </c>
      <c r="AC5" s="87"/>
      <c r="AD5" s="87"/>
    </row>
    <row r="6" spans="2:30" s="88" customFormat="1" ht="18.75" customHeight="1" thickBot="1">
      <c r="B6" s="101" t="s">
        <v>51</v>
      </c>
      <c r="C6" s="102"/>
      <c r="D6" s="102"/>
      <c r="E6" s="102"/>
      <c r="F6" s="102"/>
      <c r="G6" s="102"/>
      <c r="H6" s="102"/>
      <c r="I6" s="103"/>
      <c r="J6" s="83">
        <f>+J5</f>
        <v>18000</v>
      </c>
      <c r="K6" s="83">
        <f>+K5</f>
        <v>1880</v>
      </c>
      <c r="L6" s="85">
        <f>+L5</f>
        <v>3311999.999999999</v>
      </c>
      <c r="M6" s="83">
        <f>+M5</f>
        <v>4416000</v>
      </c>
      <c r="N6" s="83">
        <f aca="true" t="shared" si="1" ref="N6:Z6">+N5</f>
        <v>4416000</v>
      </c>
      <c r="O6" s="83">
        <f t="shared" si="1"/>
        <v>373650</v>
      </c>
      <c r="P6" s="83">
        <f t="shared" si="1"/>
        <v>383420</v>
      </c>
      <c r="Q6" s="83">
        <f t="shared" si="1"/>
        <v>409150</v>
      </c>
      <c r="R6" s="83">
        <f t="shared" si="1"/>
        <v>416050</v>
      </c>
      <c r="S6" s="83">
        <f t="shared" si="1"/>
        <v>368970</v>
      </c>
      <c r="T6" s="83">
        <f t="shared" si="1"/>
        <v>394050</v>
      </c>
      <c r="U6" s="83">
        <f t="shared" si="1"/>
        <v>0</v>
      </c>
      <c r="V6" s="83">
        <f t="shared" si="1"/>
        <v>359520</v>
      </c>
      <c r="W6" s="83">
        <f t="shared" si="1"/>
        <v>348850</v>
      </c>
      <c r="X6" s="83">
        <f t="shared" si="1"/>
        <v>335020</v>
      </c>
      <c r="Y6" s="83">
        <f t="shared" si="1"/>
        <v>345750</v>
      </c>
      <c r="Z6" s="83">
        <f t="shared" si="1"/>
        <v>345650</v>
      </c>
      <c r="AA6" s="84">
        <f>+AA5</f>
        <v>335920</v>
      </c>
      <c r="AC6" s="23"/>
      <c r="AD6" s="23"/>
    </row>
    <row r="7" spans="3:29" ht="12.75" customHeight="1" thickBot="1">
      <c r="C7" s="50"/>
      <c r="D7" s="50"/>
      <c r="E7" s="50"/>
      <c r="F7" s="50"/>
      <c r="G7" s="75"/>
      <c r="H7" s="50"/>
      <c r="I7" s="50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C7" s="23"/>
    </row>
    <row r="8" spans="3:29" ht="18.75" customHeight="1" thickBot="1">
      <c r="C8" s="50"/>
      <c r="D8" s="50"/>
      <c r="E8" s="50"/>
      <c r="F8" s="50"/>
      <c r="G8" s="75"/>
      <c r="H8" s="50"/>
      <c r="I8" s="50"/>
      <c r="J8" s="109" t="s">
        <v>42</v>
      </c>
      <c r="K8" s="110"/>
      <c r="L8" s="110"/>
      <c r="M8" s="78">
        <f>+M5</f>
        <v>4416000</v>
      </c>
      <c r="N8" s="76"/>
      <c r="O8" s="69"/>
      <c r="P8" s="69"/>
      <c r="Q8" s="69"/>
      <c r="R8" s="69"/>
      <c r="S8" s="77"/>
      <c r="T8" s="77"/>
      <c r="U8" s="77"/>
      <c r="V8" s="77"/>
      <c r="W8" s="77"/>
      <c r="X8" s="77"/>
      <c r="Y8" s="77"/>
      <c r="Z8" s="77"/>
      <c r="AA8" s="77"/>
      <c r="AC8" s="23"/>
    </row>
    <row r="9" spans="3:29" ht="12.75" customHeight="1" thickBot="1">
      <c r="C9" s="50"/>
      <c r="D9" s="50"/>
      <c r="E9" s="50"/>
      <c r="F9" s="50"/>
      <c r="G9" s="75"/>
      <c r="H9" s="50"/>
      <c r="I9" s="50"/>
      <c r="J9" s="76"/>
      <c r="K9" s="76"/>
      <c r="L9" s="76"/>
      <c r="M9" s="76"/>
      <c r="N9" s="76"/>
      <c r="O9" s="69"/>
      <c r="P9" s="69"/>
      <c r="Q9" s="69"/>
      <c r="R9" s="69"/>
      <c r="S9" s="77"/>
      <c r="T9" s="77"/>
      <c r="U9" s="77"/>
      <c r="V9" s="77"/>
      <c r="W9" s="77"/>
      <c r="X9" s="77"/>
      <c r="Y9" s="77"/>
      <c r="Z9" s="77"/>
      <c r="AA9" s="77"/>
      <c r="AC9" s="23"/>
    </row>
    <row r="10" spans="3:27" ht="18.75" customHeight="1" thickBot="1">
      <c r="C10" s="50"/>
      <c r="D10" s="50"/>
      <c r="E10" s="50"/>
      <c r="F10" s="50"/>
      <c r="G10" s="75"/>
      <c r="H10" s="50"/>
      <c r="I10" s="50"/>
      <c r="J10" s="109" t="s">
        <v>50</v>
      </c>
      <c r="K10" s="110"/>
      <c r="L10" s="110"/>
      <c r="M10" s="79">
        <f>+L5</f>
        <v>3311999.999999999</v>
      </c>
      <c r="N10" s="76"/>
      <c r="O10" s="69"/>
      <c r="P10" s="69"/>
      <c r="Q10" s="69"/>
      <c r="R10" s="69"/>
      <c r="S10" s="77"/>
      <c r="T10" s="77"/>
      <c r="U10" s="77"/>
      <c r="V10" s="77"/>
      <c r="W10" s="77"/>
      <c r="X10" s="77"/>
      <c r="Y10" s="77"/>
      <c r="Z10" s="77"/>
      <c r="AA10" s="77"/>
    </row>
    <row r="11" spans="3:27" ht="12.75" customHeight="1" thickBot="1">
      <c r="C11" s="50"/>
      <c r="D11" s="50"/>
      <c r="E11" s="50"/>
      <c r="F11" s="50"/>
      <c r="G11" s="75"/>
      <c r="H11" s="50"/>
      <c r="I11" s="50"/>
      <c r="J11" s="76"/>
      <c r="K11" s="76"/>
      <c r="L11" s="76"/>
      <c r="M11" s="76"/>
      <c r="N11" s="76"/>
      <c r="O11" s="69"/>
      <c r="P11" s="69"/>
      <c r="Q11" s="69"/>
      <c r="R11" s="69"/>
      <c r="S11" s="77"/>
      <c r="T11" s="77"/>
      <c r="U11" s="77"/>
      <c r="V11" s="77"/>
      <c r="W11" s="77"/>
      <c r="X11" s="77"/>
      <c r="Y11" s="77"/>
      <c r="Z11" s="77"/>
      <c r="AA11" s="77"/>
    </row>
    <row r="12" spans="3:27" ht="18.75" customHeight="1" thickBot="1">
      <c r="C12" s="50"/>
      <c r="D12" s="50"/>
      <c r="E12" s="50"/>
      <c r="F12" s="50"/>
      <c r="G12" s="75"/>
      <c r="H12" s="50"/>
      <c r="I12" s="50"/>
      <c r="J12" s="109" t="s">
        <v>43</v>
      </c>
      <c r="K12" s="110"/>
      <c r="L12" s="110"/>
      <c r="M12" s="80">
        <f>Összesen!C21*1000</f>
        <v>5299200</v>
      </c>
      <c r="N12" s="76"/>
      <c r="O12" s="69"/>
      <c r="P12" s="69"/>
      <c r="Q12" s="69"/>
      <c r="R12" s="69"/>
      <c r="S12" s="77"/>
      <c r="T12" s="77"/>
      <c r="U12" s="77"/>
      <c r="V12" s="77"/>
      <c r="W12" s="77"/>
      <c r="X12" s="77"/>
      <c r="Y12" s="77"/>
      <c r="Z12" s="77"/>
      <c r="AA12" s="77"/>
    </row>
    <row r="13" spans="3:27" ht="12.75" customHeight="1">
      <c r="C13" s="50"/>
      <c r="D13" s="50"/>
      <c r="E13" s="50"/>
      <c r="F13" s="50"/>
      <c r="G13" s="75"/>
      <c r="H13" s="50"/>
      <c r="I13" s="50"/>
      <c r="J13" s="76"/>
      <c r="K13" s="76"/>
      <c r="L13" s="76"/>
      <c r="M13" s="76"/>
      <c r="N13" s="76"/>
      <c r="O13" s="69"/>
      <c r="P13" s="69"/>
      <c r="Q13" s="69"/>
      <c r="R13" s="69"/>
      <c r="S13" s="77"/>
      <c r="T13" s="77"/>
      <c r="U13" s="77"/>
      <c r="V13" s="77"/>
      <c r="W13" s="77"/>
      <c r="X13" s="77"/>
      <c r="Y13" s="77"/>
      <c r="Z13" s="77"/>
      <c r="AA13" s="77"/>
    </row>
    <row r="14" spans="3:27" ht="12.75" customHeight="1">
      <c r="C14" s="50"/>
      <c r="D14" s="50"/>
      <c r="E14" s="50"/>
      <c r="F14" s="50"/>
      <c r="G14" s="75"/>
      <c r="H14" s="50"/>
      <c r="I14" s="50"/>
      <c r="J14" s="76"/>
      <c r="K14" s="76"/>
      <c r="L14" s="76"/>
      <c r="M14" s="76"/>
      <c r="N14" s="76"/>
      <c r="O14" s="69"/>
      <c r="P14" s="69"/>
      <c r="Q14" s="69"/>
      <c r="R14" s="69"/>
      <c r="S14" s="77"/>
      <c r="T14" s="77"/>
      <c r="U14" s="77"/>
      <c r="V14" s="77"/>
      <c r="W14" s="77"/>
      <c r="X14" s="77"/>
      <c r="Y14" s="77"/>
      <c r="Z14" s="77"/>
      <c r="AA14" s="77"/>
    </row>
    <row r="15" spans="3:27" ht="12.75" customHeight="1">
      <c r="C15" s="50"/>
      <c r="D15" s="50"/>
      <c r="E15" s="50"/>
      <c r="F15" s="50"/>
      <c r="G15" s="75"/>
      <c r="H15" s="50"/>
      <c r="I15" s="50"/>
      <c r="J15" s="76"/>
      <c r="K15" s="76"/>
      <c r="L15" s="76"/>
      <c r="M15" s="76"/>
      <c r="N15" s="76"/>
      <c r="O15" s="69"/>
      <c r="P15" s="69"/>
      <c r="Q15" s="69"/>
      <c r="R15" s="69"/>
      <c r="S15" s="77"/>
      <c r="T15" s="77"/>
      <c r="U15" s="77"/>
      <c r="V15" s="77"/>
      <c r="W15" s="77"/>
      <c r="X15" s="77"/>
      <c r="Y15" s="77"/>
      <c r="Z15" s="77"/>
      <c r="AA15" s="77"/>
    </row>
    <row r="16" spans="3:27" ht="12.75" customHeight="1">
      <c r="C16" s="50"/>
      <c r="D16" s="50"/>
      <c r="E16" s="50"/>
      <c r="F16" s="50"/>
      <c r="G16" s="75"/>
      <c r="H16" s="50"/>
      <c r="I16" s="50"/>
      <c r="J16" s="76"/>
      <c r="K16" s="76"/>
      <c r="L16" s="76"/>
      <c r="M16" s="76"/>
      <c r="N16" s="76"/>
      <c r="O16" s="69"/>
      <c r="P16" s="69"/>
      <c r="Q16" s="69"/>
      <c r="R16" s="69"/>
      <c r="S16" s="77"/>
      <c r="T16" s="77"/>
      <c r="U16" s="77"/>
      <c r="V16" s="77"/>
      <c r="W16" s="77"/>
      <c r="X16" s="77"/>
      <c r="Y16" s="77"/>
      <c r="Z16" s="77"/>
      <c r="AA16" s="77"/>
    </row>
    <row r="17" spans="3:27" ht="12.75" customHeight="1">
      <c r="C17" s="50"/>
      <c r="D17" s="50"/>
      <c r="E17" s="50"/>
      <c r="F17" s="50"/>
      <c r="G17" s="75"/>
      <c r="H17" s="50"/>
      <c r="I17" s="50"/>
      <c r="J17" s="76"/>
      <c r="K17" s="76"/>
      <c r="L17" s="76"/>
      <c r="M17" s="76"/>
      <c r="N17" s="76"/>
      <c r="O17" s="69"/>
      <c r="P17" s="69"/>
      <c r="Q17" s="69"/>
      <c r="R17" s="69"/>
      <c r="S17" s="77"/>
      <c r="T17" s="77"/>
      <c r="U17" s="77"/>
      <c r="V17" s="77"/>
      <c r="W17" s="77"/>
      <c r="X17" s="77"/>
      <c r="Y17" s="77"/>
      <c r="Z17" s="77"/>
      <c r="AA17" s="77"/>
    </row>
    <row r="18" spans="3:27" ht="12.75" customHeight="1">
      <c r="C18" s="50"/>
      <c r="D18" s="50"/>
      <c r="E18" s="50"/>
      <c r="F18" s="50"/>
      <c r="G18" s="75"/>
      <c r="H18" s="50"/>
      <c r="I18" s="50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</row>
    <row r="19" spans="3:27" ht="12.75" customHeight="1">
      <c r="C19" s="50"/>
      <c r="D19" s="68"/>
      <c r="E19" s="68"/>
      <c r="F19" s="68"/>
      <c r="G19" s="68"/>
      <c r="H19" s="68"/>
      <c r="I19" s="68"/>
      <c r="J19" s="68"/>
      <c r="K19" s="68"/>
      <c r="L19" s="68"/>
      <c r="M19" s="69"/>
      <c r="N19" s="69"/>
      <c r="O19" s="69"/>
      <c r="P19" s="69"/>
      <c r="Q19" s="69"/>
      <c r="R19" s="69"/>
      <c r="S19" s="77"/>
      <c r="T19" s="77"/>
      <c r="U19" s="77"/>
      <c r="V19" s="77"/>
      <c r="W19" s="77"/>
      <c r="X19" s="77"/>
      <c r="Y19" s="77"/>
      <c r="Z19" s="77"/>
      <c r="AA19" s="77"/>
    </row>
    <row r="20" spans="3:27" ht="12.75" customHeight="1">
      <c r="C20" s="50"/>
      <c r="D20" s="68"/>
      <c r="E20" s="68"/>
      <c r="F20" s="68"/>
      <c r="G20" s="68"/>
      <c r="H20" s="68"/>
      <c r="I20" s="68"/>
      <c r="J20" s="68"/>
      <c r="K20" s="68"/>
      <c r="L20" s="68"/>
      <c r="M20" s="69"/>
      <c r="N20" s="69"/>
      <c r="O20" s="69"/>
      <c r="P20" s="69"/>
      <c r="Q20" s="69"/>
      <c r="R20" s="69"/>
      <c r="S20" s="77"/>
      <c r="T20" s="77"/>
      <c r="U20" s="77"/>
      <c r="V20" s="77"/>
      <c r="W20" s="77"/>
      <c r="X20" s="77"/>
      <c r="Y20" s="77"/>
      <c r="Z20" s="77"/>
      <c r="AA20" s="77"/>
    </row>
    <row r="22" spans="16:18" ht="12.75">
      <c r="P22" s="49"/>
      <c r="Q22" s="49"/>
      <c r="R22" s="49"/>
    </row>
    <row r="23" spans="16:18" ht="12.75">
      <c r="P23" s="49"/>
      <c r="Q23" s="49"/>
      <c r="R23" s="49"/>
    </row>
  </sheetData>
  <sheetProtection/>
  <mergeCells count="7">
    <mergeCell ref="B6:I6"/>
    <mergeCell ref="C3:C4"/>
    <mergeCell ref="B5:I5"/>
    <mergeCell ref="J12:L12"/>
    <mergeCell ref="J10:L10"/>
    <mergeCell ref="J8:L8"/>
    <mergeCell ref="D3:D4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8" scale="53" r:id="rId1"/>
  <headerFooter alignWithMargins="0">
    <oddHeader>&amp;C&amp;"Times New Roman,Félkövér"&amp;12Ajánlatkérők 2017-2018. gázévi földgáz igénye
felhasználási helyenként az 1. rész tekintetében&amp;R&amp;"Times New Roman,Félkövér"&amp;12 1/A. sz. melléklet</oddHeader>
  </headerFooter>
  <ignoredErrors>
    <ignoredError sqref="O3:AA3 N3 N5 J3:M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M65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4.5" style="0" customWidth="1"/>
    <col min="2" max="2" width="11.33203125" style="0" customWidth="1"/>
    <col min="8" max="8" width="12" style="0" customWidth="1"/>
  </cols>
  <sheetData>
    <row r="1" spans="1:2" ht="15.75" customHeight="1">
      <c r="A1" s="99"/>
      <c r="B1" s="1" t="s">
        <v>52</v>
      </c>
    </row>
    <row r="2" ht="12.75" customHeight="1"/>
    <row r="3" spans="2:8" ht="15.75" customHeight="1">
      <c r="B3" s="1" t="s">
        <v>47</v>
      </c>
      <c r="C3" s="6"/>
      <c r="D3" s="6"/>
      <c r="E3" s="6"/>
      <c r="F3" s="6"/>
      <c r="G3" s="6"/>
      <c r="H3" s="16"/>
    </row>
    <row r="4" spans="2:8" ht="12.75">
      <c r="B4" s="4" t="s">
        <v>25</v>
      </c>
      <c r="C4" s="5"/>
      <c r="D4" s="5"/>
      <c r="E4" s="5"/>
      <c r="F4" s="6"/>
      <c r="G4" s="6"/>
      <c r="H4" s="16"/>
    </row>
    <row r="5" spans="2:8" ht="12.75">
      <c r="B5" s="43" t="s">
        <v>26</v>
      </c>
      <c r="C5" s="5"/>
      <c r="D5" s="5"/>
      <c r="E5" s="5"/>
      <c r="F5" s="6"/>
      <c r="G5" s="6"/>
      <c r="H5" s="16"/>
    </row>
    <row r="6" spans="2:8" ht="25.5" customHeight="1">
      <c r="B6" s="113" t="s">
        <v>0</v>
      </c>
      <c r="C6" s="114" t="s">
        <v>1</v>
      </c>
      <c r="D6" s="114"/>
      <c r="E6" s="114"/>
      <c r="F6" s="114" t="s">
        <v>2</v>
      </c>
      <c r="G6" s="114"/>
      <c r="H6" s="17" t="s">
        <v>3</v>
      </c>
    </row>
    <row r="7" spans="2:8" ht="12.75" customHeight="1">
      <c r="B7" s="113"/>
      <c r="C7" s="111" t="s">
        <v>4</v>
      </c>
      <c r="D7" s="115"/>
      <c r="E7" s="112"/>
      <c r="F7" s="111" t="s">
        <v>5</v>
      </c>
      <c r="G7" s="115"/>
      <c r="H7" s="121" t="s">
        <v>6</v>
      </c>
    </row>
    <row r="8" spans="2:8" ht="12.75" customHeight="1">
      <c r="B8" s="113"/>
      <c r="C8" s="9" t="s">
        <v>7</v>
      </c>
      <c r="D8" s="9" t="s">
        <v>8</v>
      </c>
      <c r="E8" s="9" t="s">
        <v>9</v>
      </c>
      <c r="F8" s="9" t="s">
        <v>10</v>
      </c>
      <c r="G8" s="10" t="s">
        <v>9</v>
      </c>
      <c r="H8" s="122"/>
    </row>
    <row r="9" spans="2:13" ht="12.75" customHeight="1">
      <c r="B9" s="11" t="s">
        <v>14</v>
      </c>
      <c r="C9" s="12">
        <f aca="true" t="shared" si="0" ref="C9:C18">+E9*1.6</f>
        <v>37.92000000000001</v>
      </c>
      <c r="D9" s="18">
        <v>31.6</v>
      </c>
      <c r="E9" s="12">
        <f>D9-(D9*0.25)</f>
        <v>23.700000000000003</v>
      </c>
      <c r="F9" s="18">
        <v>3</v>
      </c>
      <c r="G9" s="12">
        <v>0.5</v>
      </c>
      <c r="H9" s="21">
        <v>180</v>
      </c>
      <c r="I9" s="26"/>
      <c r="J9" s="97"/>
      <c r="K9" s="23"/>
      <c r="M9" s="23"/>
    </row>
    <row r="10" spans="2:13" ht="12.75" customHeight="1">
      <c r="B10" s="11" t="s">
        <v>15</v>
      </c>
      <c r="C10" s="12">
        <f t="shared" si="0"/>
        <v>62.879999999999995</v>
      </c>
      <c r="D10" s="18">
        <v>52.4</v>
      </c>
      <c r="E10" s="12">
        <f>D10-(D10*0.25)</f>
        <v>39.3</v>
      </c>
      <c r="F10" s="18">
        <v>4</v>
      </c>
      <c r="G10" s="12">
        <v>1</v>
      </c>
      <c r="H10" s="13">
        <v>180</v>
      </c>
      <c r="J10" s="97"/>
      <c r="K10" s="23"/>
      <c r="M10" s="23"/>
    </row>
    <row r="11" spans="2:13" ht="12.75" customHeight="1">
      <c r="B11" s="11" t="s">
        <v>16</v>
      </c>
      <c r="C11" s="12">
        <f t="shared" si="0"/>
        <v>80.52</v>
      </c>
      <c r="D11" s="18">
        <v>67.1</v>
      </c>
      <c r="E11" s="12">
        <f>D11-(D11*0.25)</f>
        <v>50.324999999999996</v>
      </c>
      <c r="F11" s="18">
        <v>4</v>
      </c>
      <c r="G11" s="12">
        <v>1</v>
      </c>
      <c r="H11" s="13">
        <v>180</v>
      </c>
      <c r="J11" s="97"/>
      <c r="K11" s="23"/>
      <c r="M11" s="23"/>
    </row>
    <row r="12" spans="2:13" ht="12.75" customHeight="1">
      <c r="B12" s="11" t="s">
        <v>17</v>
      </c>
      <c r="C12" s="12">
        <f t="shared" si="0"/>
        <v>88.80000000000001</v>
      </c>
      <c r="D12" s="18">
        <v>74</v>
      </c>
      <c r="E12" s="12">
        <f aca="true" t="shared" si="1" ref="E12:E21">D12-(D12*0.25)</f>
        <v>55.5</v>
      </c>
      <c r="F12" s="18">
        <v>4</v>
      </c>
      <c r="G12" s="12">
        <v>1</v>
      </c>
      <c r="H12" s="13">
        <v>180</v>
      </c>
      <c r="J12" s="97"/>
      <c r="K12" s="23"/>
      <c r="M12" s="23"/>
    </row>
    <row r="13" spans="2:13" ht="12.75" customHeight="1">
      <c r="B13" s="11" t="s">
        <v>18</v>
      </c>
      <c r="C13" s="12">
        <f t="shared" si="0"/>
        <v>72</v>
      </c>
      <c r="D13" s="18">
        <v>60</v>
      </c>
      <c r="E13" s="12">
        <f t="shared" si="1"/>
        <v>45</v>
      </c>
      <c r="F13" s="18">
        <v>4</v>
      </c>
      <c r="G13" s="12">
        <v>1</v>
      </c>
      <c r="H13" s="13">
        <v>180</v>
      </c>
      <c r="J13" s="97"/>
      <c r="K13" s="23"/>
      <c r="M13" s="23"/>
    </row>
    <row r="14" spans="2:13" ht="12.75" customHeight="1">
      <c r="B14" s="11" t="s">
        <v>19</v>
      </c>
      <c r="C14" s="12">
        <f t="shared" si="0"/>
        <v>62.400000000000006</v>
      </c>
      <c r="D14" s="18">
        <v>52</v>
      </c>
      <c r="E14" s="12">
        <f t="shared" si="1"/>
        <v>39</v>
      </c>
      <c r="F14" s="18">
        <v>4</v>
      </c>
      <c r="G14" s="12">
        <v>1</v>
      </c>
      <c r="H14" s="13">
        <v>180</v>
      </c>
      <c r="J14" s="97"/>
      <c r="K14" s="23"/>
      <c r="M14" s="23"/>
    </row>
    <row r="15" spans="2:13" ht="12.75" customHeight="1">
      <c r="B15" s="11"/>
      <c r="C15" s="12"/>
      <c r="D15" s="18"/>
      <c r="E15" s="12"/>
      <c r="F15" s="18"/>
      <c r="G15" s="12"/>
      <c r="H15" s="13"/>
      <c r="J15" s="97"/>
      <c r="K15" s="23"/>
      <c r="M15" s="23"/>
    </row>
    <row r="16" spans="2:13" ht="12.75" customHeight="1">
      <c r="B16" s="11" t="s">
        <v>20</v>
      </c>
      <c r="C16" s="12">
        <f t="shared" si="0"/>
        <v>34.2</v>
      </c>
      <c r="D16" s="18">
        <v>28.5</v>
      </c>
      <c r="E16" s="12">
        <f t="shared" si="1"/>
        <v>21.375</v>
      </c>
      <c r="F16" s="18">
        <v>3</v>
      </c>
      <c r="G16" s="12">
        <v>0.5</v>
      </c>
      <c r="H16" s="13">
        <v>180</v>
      </c>
      <c r="J16" s="98"/>
      <c r="K16" s="23"/>
      <c r="M16" s="23"/>
    </row>
    <row r="17" spans="2:13" ht="12.75" customHeight="1">
      <c r="B17" s="11" t="s">
        <v>21</v>
      </c>
      <c r="C17" s="12">
        <f t="shared" si="0"/>
        <v>8.16</v>
      </c>
      <c r="D17" s="12">
        <v>6.8</v>
      </c>
      <c r="E17" s="12">
        <f t="shared" si="1"/>
        <v>5.1</v>
      </c>
      <c r="F17" s="12">
        <v>1.5</v>
      </c>
      <c r="G17" s="12">
        <v>0</v>
      </c>
      <c r="H17" s="13">
        <v>180</v>
      </c>
      <c r="J17" s="97"/>
      <c r="K17" s="23"/>
      <c r="M17" s="23"/>
    </row>
    <row r="18" spans="2:13" ht="12.75" customHeight="1">
      <c r="B18" s="11" t="s">
        <v>22</v>
      </c>
      <c r="C18" s="12">
        <f t="shared" si="0"/>
        <v>4.800000000000001</v>
      </c>
      <c r="D18" s="12">
        <v>4</v>
      </c>
      <c r="E18" s="12">
        <f t="shared" si="1"/>
        <v>3</v>
      </c>
      <c r="F18" s="12">
        <v>1</v>
      </c>
      <c r="G18" s="12">
        <v>0</v>
      </c>
      <c r="H18" s="13">
        <v>180</v>
      </c>
      <c r="J18" s="97"/>
      <c r="K18" s="23"/>
      <c r="M18" s="23"/>
    </row>
    <row r="19" spans="2:13" ht="12.75" customHeight="1">
      <c r="B19" s="11" t="s">
        <v>11</v>
      </c>
      <c r="C19" s="12">
        <f>+E19*1.6</f>
        <v>4.44</v>
      </c>
      <c r="D19" s="12">
        <v>3.7</v>
      </c>
      <c r="E19" s="12">
        <f t="shared" si="1"/>
        <v>2.7750000000000004</v>
      </c>
      <c r="F19" s="12">
        <v>1</v>
      </c>
      <c r="G19" s="12">
        <v>0</v>
      </c>
      <c r="H19" s="13">
        <v>180</v>
      </c>
      <c r="J19" s="97"/>
      <c r="K19" s="23"/>
      <c r="M19" s="23"/>
    </row>
    <row r="20" spans="2:13" ht="12.75" customHeight="1">
      <c r="B20" s="11" t="s">
        <v>12</v>
      </c>
      <c r="C20" s="12">
        <f>+E20*1.6</f>
        <v>4.32</v>
      </c>
      <c r="D20" s="12">
        <v>3.6</v>
      </c>
      <c r="E20" s="12">
        <f t="shared" si="1"/>
        <v>2.7</v>
      </c>
      <c r="F20" s="12">
        <v>1</v>
      </c>
      <c r="G20" s="12">
        <v>0</v>
      </c>
      <c r="H20" s="13">
        <v>180</v>
      </c>
      <c r="J20" s="97"/>
      <c r="K20" s="23"/>
      <c r="M20" s="23"/>
    </row>
    <row r="21" spans="2:13" ht="12.75" customHeight="1">
      <c r="B21" s="11" t="s">
        <v>13</v>
      </c>
      <c r="C21" s="12">
        <f>+E21*1.6</f>
        <v>5.880000000000001</v>
      </c>
      <c r="D21" s="12">
        <v>4.9</v>
      </c>
      <c r="E21" s="12">
        <f t="shared" si="1"/>
        <v>3.6750000000000003</v>
      </c>
      <c r="F21" s="12">
        <v>1</v>
      </c>
      <c r="G21" s="12">
        <v>0</v>
      </c>
      <c r="H21" s="13">
        <v>180</v>
      </c>
      <c r="J21" s="97"/>
      <c r="K21" s="23"/>
      <c r="M21" s="23"/>
    </row>
    <row r="22" spans="2:8" ht="12.75" customHeight="1">
      <c r="B22" s="53" t="s">
        <v>23</v>
      </c>
      <c r="C22" s="52">
        <f>SUM(C9:C21)</f>
        <v>466.32</v>
      </c>
      <c r="D22" s="52">
        <f>SUM(D9:D21)</f>
        <v>388.6</v>
      </c>
      <c r="E22" s="52">
        <f>SUM(E9:E21)</f>
        <v>291.45</v>
      </c>
      <c r="F22" s="18"/>
      <c r="G22" s="18"/>
      <c r="H22" s="19"/>
    </row>
    <row r="23" spans="2:8" ht="12.75">
      <c r="B23" s="4"/>
      <c r="C23" s="5"/>
      <c r="D23" s="5"/>
      <c r="E23" s="5"/>
      <c r="F23" s="6"/>
      <c r="G23" s="6"/>
      <c r="H23" s="7"/>
    </row>
    <row r="24" spans="2:8" ht="16.5">
      <c r="B24" s="1" t="s">
        <v>47</v>
      </c>
      <c r="C24" s="24"/>
      <c r="D24" s="24"/>
      <c r="E24" s="24"/>
      <c r="F24" s="24"/>
      <c r="G24" s="24"/>
      <c r="H24" s="25"/>
    </row>
    <row r="25" spans="2:8" ht="12.75">
      <c r="B25" s="4" t="s">
        <v>46</v>
      </c>
      <c r="C25" s="5"/>
      <c r="D25" s="5"/>
      <c r="E25" s="50"/>
      <c r="F25" s="47"/>
      <c r="G25" s="45"/>
      <c r="H25" s="40"/>
    </row>
    <row r="26" spans="2:8" ht="12.75">
      <c r="B26" s="43" t="s">
        <v>44</v>
      </c>
      <c r="C26" s="42"/>
      <c r="D26" s="42"/>
      <c r="E26" s="46"/>
      <c r="F26" s="48"/>
      <c r="G26" s="41"/>
      <c r="H26" s="44"/>
    </row>
    <row r="27" spans="2:8" ht="25.5">
      <c r="B27" s="113" t="s">
        <v>0</v>
      </c>
      <c r="C27" s="114" t="s">
        <v>1</v>
      </c>
      <c r="D27" s="114"/>
      <c r="E27" s="114"/>
      <c r="F27" s="114" t="s">
        <v>2</v>
      </c>
      <c r="G27" s="114"/>
      <c r="H27" s="8" t="s">
        <v>3</v>
      </c>
    </row>
    <row r="28" spans="2:8" ht="12.75">
      <c r="B28" s="113"/>
      <c r="C28" s="111" t="s">
        <v>4</v>
      </c>
      <c r="D28" s="115"/>
      <c r="E28" s="112"/>
      <c r="F28" s="111" t="s">
        <v>5</v>
      </c>
      <c r="G28" s="115"/>
      <c r="H28" s="119" t="s">
        <v>6</v>
      </c>
    </row>
    <row r="29" spans="2:8" ht="12.75">
      <c r="B29" s="113"/>
      <c r="C29" s="9" t="s">
        <v>7</v>
      </c>
      <c r="D29" s="9" t="s">
        <v>8</v>
      </c>
      <c r="E29" s="9" t="s">
        <v>9</v>
      </c>
      <c r="F29" s="9" t="s">
        <v>10</v>
      </c>
      <c r="G29" s="10" t="s">
        <v>9</v>
      </c>
      <c r="H29" s="120"/>
    </row>
    <row r="30" spans="2:13" ht="12.75">
      <c r="B30" s="11" t="s">
        <v>14</v>
      </c>
      <c r="C30" s="12">
        <f aca="true" t="shared" si="2" ref="C30:C39">+E30*1.6</f>
        <v>410.46000000000004</v>
      </c>
      <c r="D30" s="12">
        <v>342.05</v>
      </c>
      <c r="E30" s="12">
        <f aca="true" t="shared" si="3" ref="E30:E42">D30*0.75</f>
        <v>256.5375</v>
      </c>
      <c r="F30" s="12">
        <v>14</v>
      </c>
      <c r="G30" s="12">
        <v>7</v>
      </c>
      <c r="H30" s="21">
        <v>1700</v>
      </c>
      <c r="J30" s="97"/>
      <c r="K30" s="23"/>
      <c r="M30" s="23"/>
    </row>
    <row r="31" spans="2:13" ht="12.75">
      <c r="B31" s="11" t="s">
        <v>15</v>
      </c>
      <c r="C31" s="12">
        <f t="shared" si="2"/>
        <v>397.224</v>
      </c>
      <c r="D31" s="12">
        <v>331.02</v>
      </c>
      <c r="E31" s="12">
        <f t="shared" si="3"/>
        <v>248.265</v>
      </c>
      <c r="F31" s="12">
        <v>14</v>
      </c>
      <c r="G31" s="12">
        <v>7</v>
      </c>
      <c r="H31" s="21">
        <v>1700</v>
      </c>
      <c r="J31" s="97"/>
      <c r="K31" s="23"/>
      <c r="M31" s="23"/>
    </row>
    <row r="32" spans="2:13" ht="12.75">
      <c r="B32" s="11" t="s">
        <v>16</v>
      </c>
      <c r="C32" s="12">
        <f t="shared" si="2"/>
        <v>410.46000000000004</v>
      </c>
      <c r="D32" s="12">
        <v>342.05</v>
      </c>
      <c r="E32" s="12">
        <f t="shared" si="3"/>
        <v>256.5375</v>
      </c>
      <c r="F32" s="12">
        <v>14</v>
      </c>
      <c r="G32" s="12">
        <v>7</v>
      </c>
      <c r="H32" s="21">
        <v>1700</v>
      </c>
      <c r="J32" s="97"/>
      <c r="K32" s="23"/>
      <c r="M32" s="23"/>
    </row>
    <row r="33" spans="2:13" ht="12.75">
      <c r="B33" s="11" t="s">
        <v>17</v>
      </c>
      <c r="C33" s="12">
        <f t="shared" si="2"/>
        <v>410.46000000000004</v>
      </c>
      <c r="D33" s="12">
        <v>342.05</v>
      </c>
      <c r="E33" s="12">
        <f t="shared" si="3"/>
        <v>256.5375</v>
      </c>
      <c r="F33" s="12">
        <v>14</v>
      </c>
      <c r="G33" s="12">
        <v>7</v>
      </c>
      <c r="H33" s="21">
        <v>1700</v>
      </c>
      <c r="J33" s="97"/>
      <c r="K33" s="23"/>
      <c r="M33" s="23"/>
    </row>
    <row r="34" spans="2:13" ht="12.75">
      <c r="B34" s="11" t="s">
        <v>18</v>
      </c>
      <c r="C34" s="12">
        <f t="shared" si="2"/>
        <v>370.76400000000007</v>
      </c>
      <c r="D34" s="12">
        <v>308.97</v>
      </c>
      <c r="E34" s="12">
        <f t="shared" si="3"/>
        <v>231.72750000000002</v>
      </c>
      <c r="F34" s="12">
        <v>14</v>
      </c>
      <c r="G34" s="12">
        <v>7</v>
      </c>
      <c r="H34" s="21">
        <v>1700</v>
      </c>
      <c r="J34" s="97"/>
      <c r="K34" s="23"/>
      <c r="M34" s="23"/>
    </row>
    <row r="35" spans="2:13" ht="12.75">
      <c r="B35" s="11" t="s">
        <v>19</v>
      </c>
      <c r="C35" s="12">
        <f t="shared" si="2"/>
        <v>410.46000000000004</v>
      </c>
      <c r="D35" s="12">
        <v>342.05</v>
      </c>
      <c r="E35" s="12">
        <f t="shared" si="3"/>
        <v>256.5375</v>
      </c>
      <c r="F35" s="12">
        <v>14</v>
      </c>
      <c r="G35" s="12">
        <v>7</v>
      </c>
      <c r="H35" s="21">
        <v>1700</v>
      </c>
      <c r="J35" s="97"/>
      <c r="K35" s="23"/>
      <c r="M35" s="23"/>
    </row>
    <row r="36" spans="2:13" ht="12.75">
      <c r="B36" s="11"/>
      <c r="C36" s="12"/>
      <c r="D36" s="12"/>
      <c r="E36" s="12"/>
      <c r="F36" s="12"/>
      <c r="G36" s="12"/>
      <c r="H36" s="21"/>
      <c r="J36" s="97"/>
      <c r="K36" s="23"/>
      <c r="M36" s="23"/>
    </row>
    <row r="37" spans="2:13" ht="12.75">
      <c r="B37" s="11" t="s">
        <v>20</v>
      </c>
      <c r="C37" s="12">
        <f t="shared" si="2"/>
        <v>397.224</v>
      </c>
      <c r="D37" s="12">
        <v>331.02</v>
      </c>
      <c r="E37" s="12">
        <f t="shared" si="3"/>
        <v>248.265</v>
      </c>
      <c r="F37" s="12">
        <v>14</v>
      </c>
      <c r="G37" s="12">
        <v>7</v>
      </c>
      <c r="H37" s="21">
        <v>1700</v>
      </c>
      <c r="J37" s="98"/>
      <c r="K37" s="23"/>
      <c r="M37" s="23"/>
    </row>
    <row r="38" spans="2:13" ht="12.75">
      <c r="B38" s="11" t="s">
        <v>21</v>
      </c>
      <c r="C38" s="12">
        <f t="shared" si="2"/>
        <v>410.46000000000004</v>
      </c>
      <c r="D38" s="12">
        <v>342.05</v>
      </c>
      <c r="E38" s="12">
        <f t="shared" si="3"/>
        <v>256.5375</v>
      </c>
      <c r="F38" s="12">
        <v>14</v>
      </c>
      <c r="G38" s="12">
        <v>7</v>
      </c>
      <c r="H38" s="21">
        <v>1700</v>
      </c>
      <c r="J38" s="97"/>
      <c r="K38" s="23"/>
      <c r="M38" s="23"/>
    </row>
    <row r="39" spans="2:13" ht="12.75">
      <c r="B39" s="11" t="s">
        <v>22</v>
      </c>
      <c r="C39" s="12">
        <f t="shared" si="2"/>
        <v>397.224</v>
      </c>
      <c r="D39" s="12">
        <v>331.02</v>
      </c>
      <c r="E39" s="12">
        <f t="shared" si="3"/>
        <v>248.265</v>
      </c>
      <c r="F39" s="12">
        <v>14</v>
      </c>
      <c r="G39" s="12">
        <v>7</v>
      </c>
      <c r="H39" s="21">
        <v>1700</v>
      </c>
      <c r="J39" s="97"/>
      <c r="K39" s="23"/>
      <c r="M39" s="23"/>
    </row>
    <row r="40" spans="2:13" ht="12.75">
      <c r="B40" s="11" t="s">
        <v>11</v>
      </c>
      <c r="C40" s="12">
        <f>+E40*1.6</f>
        <v>410.46000000000004</v>
      </c>
      <c r="D40" s="12">
        <v>342.05</v>
      </c>
      <c r="E40" s="12">
        <f t="shared" si="3"/>
        <v>256.5375</v>
      </c>
      <c r="F40" s="12">
        <v>14</v>
      </c>
      <c r="G40" s="12">
        <v>7</v>
      </c>
      <c r="H40" s="21">
        <v>1700</v>
      </c>
      <c r="J40" s="97"/>
      <c r="K40" s="23"/>
      <c r="M40" s="23"/>
    </row>
    <row r="41" spans="2:13" ht="12.75">
      <c r="B41" s="11" t="s">
        <v>12</v>
      </c>
      <c r="C41" s="12">
        <f>+E41*1.6</f>
        <v>410.46000000000004</v>
      </c>
      <c r="D41" s="12">
        <v>342.05</v>
      </c>
      <c r="E41" s="12">
        <f t="shared" si="3"/>
        <v>256.5375</v>
      </c>
      <c r="F41" s="12">
        <v>14</v>
      </c>
      <c r="G41" s="12">
        <v>7</v>
      </c>
      <c r="H41" s="21">
        <v>1700</v>
      </c>
      <c r="J41" s="97"/>
      <c r="K41" s="23"/>
      <c r="M41" s="23"/>
    </row>
    <row r="42" spans="2:13" ht="12.75">
      <c r="B42" s="11" t="s">
        <v>13</v>
      </c>
      <c r="C42" s="12">
        <f>+E42*1.6</f>
        <v>397.224</v>
      </c>
      <c r="D42" s="12">
        <v>331.02</v>
      </c>
      <c r="E42" s="12">
        <f t="shared" si="3"/>
        <v>248.265</v>
      </c>
      <c r="F42" s="12">
        <v>14</v>
      </c>
      <c r="G42" s="12">
        <v>7</v>
      </c>
      <c r="H42" s="21">
        <v>1700</v>
      </c>
      <c r="J42" s="97"/>
      <c r="K42" s="23"/>
      <c r="M42" s="23"/>
    </row>
    <row r="43" spans="2:8" ht="12.75">
      <c r="B43" s="53" t="s">
        <v>23</v>
      </c>
      <c r="C43" s="52">
        <f>SUM(C30:C42)</f>
        <v>4832.880000000001</v>
      </c>
      <c r="D43" s="52">
        <f>SUM(D30:D42)</f>
        <v>4027.4000000000005</v>
      </c>
      <c r="E43" s="52">
        <f>SUM(E30:E42)</f>
        <v>3020.5499999999993</v>
      </c>
      <c r="F43" s="12"/>
      <c r="G43" s="12"/>
      <c r="H43" s="13"/>
    </row>
    <row r="44" spans="2:8" ht="12.75">
      <c r="B44" s="67"/>
      <c r="C44" s="54"/>
      <c r="D44" s="54"/>
      <c r="E44" s="54"/>
      <c r="F44" s="67"/>
      <c r="G44" s="67"/>
      <c r="H44" s="67"/>
    </row>
    <row r="45" spans="2:8" ht="16.5">
      <c r="B45" s="1" t="s">
        <v>48</v>
      </c>
      <c r="C45" s="2"/>
      <c r="D45" s="2"/>
      <c r="E45" s="2"/>
      <c r="F45" s="2"/>
      <c r="G45" s="2"/>
      <c r="H45" s="3"/>
    </row>
    <row r="46" spans="2:8" ht="12.75">
      <c r="B46" s="4"/>
      <c r="C46" s="5"/>
      <c r="D46" s="5"/>
      <c r="E46" s="5"/>
      <c r="F46" s="6"/>
      <c r="G46" s="6"/>
      <c r="H46" s="7"/>
    </row>
    <row r="47" spans="2:8" ht="25.5">
      <c r="B47" s="116" t="s">
        <v>0</v>
      </c>
      <c r="C47" s="123" t="s">
        <v>1</v>
      </c>
      <c r="D47" s="124"/>
      <c r="E47" s="125"/>
      <c r="F47" s="123" t="s">
        <v>2</v>
      </c>
      <c r="G47" s="125"/>
      <c r="H47" s="8" t="s">
        <v>3</v>
      </c>
    </row>
    <row r="48" spans="2:8" ht="12.75">
      <c r="B48" s="117"/>
      <c r="C48" s="111" t="s">
        <v>4</v>
      </c>
      <c r="D48" s="115"/>
      <c r="E48" s="112"/>
      <c r="F48" s="111" t="s">
        <v>5</v>
      </c>
      <c r="G48" s="112"/>
      <c r="H48" s="119" t="s">
        <v>6</v>
      </c>
    </row>
    <row r="49" spans="2:8" ht="12.75">
      <c r="B49" s="118"/>
      <c r="C49" s="9" t="s">
        <v>7</v>
      </c>
      <c r="D49" s="9" t="s">
        <v>8</v>
      </c>
      <c r="E49" s="9" t="s">
        <v>9</v>
      </c>
      <c r="F49" s="9" t="s">
        <v>10</v>
      </c>
      <c r="G49" s="10" t="s">
        <v>9</v>
      </c>
      <c r="H49" s="120"/>
    </row>
    <row r="50" spans="2:8" ht="12.75">
      <c r="B50" s="11" t="s">
        <v>14</v>
      </c>
      <c r="C50" s="12">
        <f aca="true" t="shared" si="4" ref="C50:H55">+C9+C30</f>
        <v>448.38000000000005</v>
      </c>
      <c r="D50" s="12">
        <f t="shared" si="4"/>
        <v>373.65000000000003</v>
      </c>
      <c r="E50" s="12">
        <f t="shared" si="4"/>
        <v>280.2375</v>
      </c>
      <c r="F50" s="12">
        <f t="shared" si="4"/>
        <v>17</v>
      </c>
      <c r="G50" s="12">
        <f t="shared" si="4"/>
        <v>7.5</v>
      </c>
      <c r="H50" s="13">
        <f t="shared" si="4"/>
        <v>1880</v>
      </c>
    </row>
    <row r="51" spans="2:8" ht="12.75">
      <c r="B51" s="11" t="s">
        <v>15</v>
      </c>
      <c r="C51" s="12">
        <f t="shared" si="4"/>
        <v>460.104</v>
      </c>
      <c r="D51" s="12">
        <f t="shared" si="4"/>
        <v>383.41999999999996</v>
      </c>
      <c r="E51" s="12">
        <f t="shared" si="4"/>
        <v>287.565</v>
      </c>
      <c r="F51" s="12">
        <f t="shared" si="4"/>
        <v>18</v>
      </c>
      <c r="G51" s="12">
        <f t="shared" si="4"/>
        <v>8</v>
      </c>
      <c r="H51" s="13">
        <f t="shared" si="4"/>
        <v>1880</v>
      </c>
    </row>
    <row r="52" spans="2:8" ht="12.75">
      <c r="B52" s="11" t="s">
        <v>16</v>
      </c>
      <c r="C52" s="12">
        <f t="shared" si="4"/>
        <v>490.98</v>
      </c>
      <c r="D52" s="12">
        <f t="shared" si="4"/>
        <v>409.15</v>
      </c>
      <c r="E52" s="12">
        <f t="shared" si="4"/>
        <v>306.8625</v>
      </c>
      <c r="F52" s="12">
        <f t="shared" si="4"/>
        <v>18</v>
      </c>
      <c r="G52" s="12">
        <f t="shared" si="4"/>
        <v>8</v>
      </c>
      <c r="H52" s="13">
        <f t="shared" si="4"/>
        <v>1880</v>
      </c>
    </row>
    <row r="53" spans="2:8" ht="12.75">
      <c r="B53" s="11" t="s">
        <v>17</v>
      </c>
      <c r="C53" s="12">
        <f t="shared" si="4"/>
        <v>499.26000000000005</v>
      </c>
      <c r="D53" s="12">
        <f t="shared" si="4"/>
        <v>416.05</v>
      </c>
      <c r="E53" s="12">
        <f t="shared" si="4"/>
        <v>312.0375</v>
      </c>
      <c r="F53" s="12">
        <f t="shared" si="4"/>
        <v>18</v>
      </c>
      <c r="G53" s="12">
        <f t="shared" si="4"/>
        <v>8</v>
      </c>
      <c r="H53" s="13">
        <f t="shared" si="4"/>
        <v>1880</v>
      </c>
    </row>
    <row r="54" spans="2:8" ht="12.75">
      <c r="B54" s="11" t="s">
        <v>18</v>
      </c>
      <c r="C54" s="12">
        <f t="shared" si="4"/>
        <v>442.76400000000007</v>
      </c>
      <c r="D54" s="12">
        <f t="shared" si="4"/>
        <v>368.97</v>
      </c>
      <c r="E54" s="12">
        <f t="shared" si="4"/>
        <v>276.7275</v>
      </c>
      <c r="F54" s="12">
        <f t="shared" si="4"/>
        <v>18</v>
      </c>
      <c r="G54" s="12">
        <f t="shared" si="4"/>
        <v>8</v>
      </c>
      <c r="H54" s="13">
        <f t="shared" si="4"/>
        <v>1880</v>
      </c>
    </row>
    <row r="55" spans="2:8" ht="12.75">
      <c r="B55" s="11" t="s">
        <v>19</v>
      </c>
      <c r="C55" s="12">
        <f t="shared" si="4"/>
        <v>472.86</v>
      </c>
      <c r="D55" s="12">
        <f t="shared" si="4"/>
        <v>394.05</v>
      </c>
      <c r="E55" s="12">
        <f t="shared" si="4"/>
        <v>295.5375</v>
      </c>
      <c r="F55" s="12">
        <f t="shared" si="4"/>
        <v>18</v>
      </c>
      <c r="G55" s="12">
        <f t="shared" si="4"/>
        <v>8</v>
      </c>
      <c r="H55" s="13">
        <f t="shared" si="4"/>
        <v>1880</v>
      </c>
    </row>
    <row r="56" spans="2:8" ht="12.75">
      <c r="B56" s="11"/>
      <c r="C56" s="12"/>
      <c r="D56" s="12"/>
      <c r="E56" s="12"/>
      <c r="F56" s="12"/>
      <c r="G56" s="12"/>
      <c r="H56" s="13"/>
    </row>
    <row r="57" spans="2:8" ht="12.75">
      <c r="B57" s="11" t="s">
        <v>20</v>
      </c>
      <c r="C57" s="12">
        <f aca="true" t="shared" si="5" ref="C57:H62">+C16+C37</f>
        <v>431.424</v>
      </c>
      <c r="D57" s="12">
        <f t="shared" si="5"/>
        <v>359.52</v>
      </c>
      <c r="E57" s="12">
        <f t="shared" si="5"/>
        <v>269.64</v>
      </c>
      <c r="F57" s="12">
        <f t="shared" si="5"/>
        <v>17</v>
      </c>
      <c r="G57" s="12">
        <f t="shared" si="5"/>
        <v>7.5</v>
      </c>
      <c r="H57" s="13">
        <f t="shared" si="5"/>
        <v>1880</v>
      </c>
    </row>
    <row r="58" spans="2:8" ht="12.75">
      <c r="B58" s="11" t="s">
        <v>21</v>
      </c>
      <c r="C58" s="12">
        <f t="shared" si="5"/>
        <v>418.62000000000006</v>
      </c>
      <c r="D58" s="12">
        <f t="shared" si="5"/>
        <v>348.85</v>
      </c>
      <c r="E58" s="12">
        <f t="shared" si="5"/>
        <v>261.63750000000005</v>
      </c>
      <c r="F58" s="12">
        <f t="shared" si="5"/>
        <v>15.5</v>
      </c>
      <c r="G58" s="12">
        <f t="shared" si="5"/>
        <v>7</v>
      </c>
      <c r="H58" s="13">
        <f t="shared" si="5"/>
        <v>1880</v>
      </c>
    </row>
    <row r="59" spans="2:8" ht="12.75">
      <c r="B59" s="11" t="s">
        <v>22</v>
      </c>
      <c r="C59" s="12">
        <f t="shared" si="5"/>
        <v>402.024</v>
      </c>
      <c r="D59" s="12">
        <f t="shared" si="5"/>
        <v>335.02</v>
      </c>
      <c r="E59" s="12">
        <f t="shared" si="5"/>
        <v>251.265</v>
      </c>
      <c r="F59" s="12">
        <f t="shared" si="5"/>
        <v>15</v>
      </c>
      <c r="G59" s="12">
        <f t="shared" si="5"/>
        <v>7</v>
      </c>
      <c r="H59" s="13">
        <f t="shared" si="5"/>
        <v>1880</v>
      </c>
    </row>
    <row r="60" spans="2:8" ht="12.75">
      <c r="B60" s="11" t="s">
        <v>11</v>
      </c>
      <c r="C60" s="12">
        <f t="shared" si="5"/>
        <v>414.90000000000003</v>
      </c>
      <c r="D60" s="12">
        <f t="shared" si="5"/>
        <v>345.75</v>
      </c>
      <c r="E60" s="12">
        <f t="shared" si="5"/>
        <v>259.3125</v>
      </c>
      <c r="F60" s="12">
        <f t="shared" si="5"/>
        <v>15</v>
      </c>
      <c r="G60" s="12">
        <f t="shared" si="5"/>
        <v>7</v>
      </c>
      <c r="H60" s="13">
        <f t="shared" si="5"/>
        <v>1880</v>
      </c>
    </row>
    <row r="61" spans="2:8" ht="12.75">
      <c r="B61" s="11" t="s">
        <v>12</v>
      </c>
      <c r="C61" s="12">
        <f t="shared" si="5"/>
        <v>414.78000000000003</v>
      </c>
      <c r="D61" s="12">
        <f t="shared" si="5"/>
        <v>345.65000000000003</v>
      </c>
      <c r="E61" s="12">
        <f t="shared" si="5"/>
        <v>259.2375</v>
      </c>
      <c r="F61" s="12">
        <f t="shared" si="5"/>
        <v>15</v>
      </c>
      <c r="G61" s="12">
        <f t="shared" si="5"/>
        <v>7</v>
      </c>
      <c r="H61" s="13">
        <f t="shared" si="5"/>
        <v>1880</v>
      </c>
    </row>
    <row r="62" spans="2:8" ht="12.75">
      <c r="B62" s="11" t="s">
        <v>13</v>
      </c>
      <c r="C62" s="12">
        <f t="shared" si="5"/>
        <v>403.104</v>
      </c>
      <c r="D62" s="12">
        <f t="shared" si="5"/>
        <v>335.91999999999996</v>
      </c>
      <c r="E62" s="12">
        <f t="shared" si="5"/>
        <v>251.94</v>
      </c>
      <c r="F62" s="12">
        <f t="shared" si="5"/>
        <v>15</v>
      </c>
      <c r="G62" s="12">
        <f t="shared" si="5"/>
        <v>7</v>
      </c>
      <c r="H62" s="13">
        <f t="shared" si="5"/>
        <v>1880</v>
      </c>
    </row>
    <row r="63" spans="2:8" ht="12.75">
      <c r="B63" s="53" t="s">
        <v>23</v>
      </c>
      <c r="C63" s="52">
        <f>SUM(C50:C62)</f>
        <v>5299.2</v>
      </c>
      <c r="D63" s="52">
        <f>SUM(D50:D62)</f>
        <v>4416</v>
      </c>
      <c r="E63" s="52">
        <f>SUM(E50:E62)</f>
        <v>3312</v>
      </c>
      <c r="F63" s="12"/>
      <c r="G63" s="12"/>
      <c r="H63" s="13"/>
    </row>
    <row r="64" spans="2:8" ht="12.75">
      <c r="B64" s="67"/>
      <c r="C64" s="67"/>
      <c r="D64" s="67"/>
      <c r="E64" s="67"/>
      <c r="F64" s="67"/>
      <c r="G64" s="67"/>
      <c r="H64" s="67"/>
    </row>
    <row r="65" spans="2:8" ht="12.75">
      <c r="B65" s="67"/>
      <c r="C65" s="67"/>
      <c r="D65" s="67"/>
      <c r="E65" s="67"/>
      <c r="F65" s="67"/>
      <c r="G65" s="67"/>
      <c r="H65" s="67"/>
    </row>
  </sheetData>
  <sheetProtection/>
  <mergeCells count="18">
    <mergeCell ref="H48:H49"/>
    <mergeCell ref="C28:E28"/>
    <mergeCell ref="F28:G28"/>
    <mergeCell ref="H7:H8"/>
    <mergeCell ref="H28:H29"/>
    <mergeCell ref="C27:E27"/>
    <mergeCell ref="F27:G27"/>
    <mergeCell ref="C47:E47"/>
    <mergeCell ref="F47:G47"/>
    <mergeCell ref="C48:E48"/>
    <mergeCell ref="F48:G48"/>
    <mergeCell ref="B6:B8"/>
    <mergeCell ref="C6:E6"/>
    <mergeCell ref="F6:G6"/>
    <mergeCell ref="C7:E7"/>
    <mergeCell ref="F7:G7"/>
    <mergeCell ref="B27:B29"/>
    <mergeCell ref="B47:B49"/>
  </mergeCells>
  <printOptions/>
  <pageMargins left="0.7874015748031497" right="0.7874015748031497" top="0.984251968503937" bottom="0.7874015748031497" header="0.3937007874015748" footer="0.3937007874015748"/>
  <pageSetup horizontalDpi="300" verticalDpi="300" orientation="portrait" paperSize="9" scale="80" r:id="rId1"/>
  <headerFooter alignWithMargins="0">
    <oddHeader>&amp;C&amp;"Times New Roman,Félkövér"&amp;12Ajánlatkérők 2017-2018. gázévi földgáz igénye
felhasználási helyenként az 1. rész tekintetében&amp;R&amp;"Times New Roman,Félkövér"&amp;12 1/A. sz. melléklet</oddHeader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P55"/>
  <sheetViews>
    <sheetView workbookViewId="0" topLeftCell="A1">
      <selection activeCell="A1" sqref="A1"/>
    </sheetView>
  </sheetViews>
  <sheetFormatPr defaultColWidth="9.33203125" defaultRowHeight="12.75"/>
  <cols>
    <col min="1" max="1" width="4.5" style="0" customWidth="1"/>
    <col min="2" max="2" width="11.33203125" style="0" customWidth="1"/>
    <col min="3" max="5" width="9.83203125" style="0" bestFit="1" customWidth="1"/>
    <col min="6" max="7" width="9.5" style="0" bestFit="1" customWidth="1"/>
    <col min="8" max="8" width="12" style="0" customWidth="1"/>
    <col min="11" max="11" width="11.16015625" style="0" bestFit="1" customWidth="1"/>
    <col min="12" max="13" width="11" style="0" bestFit="1" customWidth="1"/>
    <col min="14" max="15" width="9.66015625" style="0" bestFit="1" customWidth="1"/>
    <col min="16" max="16" width="12.33203125" style="0" customWidth="1"/>
  </cols>
  <sheetData>
    <row r="1" ht="15.75" customHeight="1">
      <c r="B1" s="1" t="s">
        <v>24</v>
      </c>
    </row>
    <row r="2" spans="2:16" ht="12.75" customHeight="1">
      <c r="B2" s="1"/>
      <c r="C2" s="2"/>
      <c r="D2" s="2"/>
      <c r="E2" s="2"/>
      <c r="F2" s="2"/>
      <c r="G2" s="2"/>
      <c r="H2" s="22"/>
      <c r="J2" s="28"/>
      <c r="K2" s="28"/>
      <c r="L2" s="28"/>
      <c r="M2" s="28"/>
      <c r="N2" s="28"/>
      <c r="O2" s="28"/>
      <c r="P2" s="31"/>
    </row>
    <row r="3" spans="2:16" ht="15.75" customHeight="1">
      <c r="B3" s="1" t="s">
        <v>52</v>
      </c>
      <c r="C3" s="63"/>
      <c r="D3" s="63"/>
      <c r="E3" s="63"/>
      <c r="F3" s="63"/>
      <c r="G3" s="63"/>
      <c r="H3" s="64"/>
      <c r="J3" s="29"/>
      <c r="K3" s="32"/>
      <c r="L3" s="32"/>
      <c r="M3" s="32"/>
      <c r="N3" s="32"/>
      <c r="O3" s="32"/>
      <c r="P3" s="30"/>
    </row>
    <row r="4" spans="2:16" ht="12.75">
      <c r="B4" s="65"/>
      <c r="C4" s="66"/>
      <c r="D4" s="66"/>
      <c r="E4" s="66"/>
      <c r="F4" s="63"/>
      <c r="G4" s="63"/>
      <c r="H4" s="64"/>
      <c r="J4" s="4"/>
      <c r="K4" s="5"/>
      <c r="L4" s="5"/>
      <c r="M4" s="5"/>
      <c r="N4" s="32"/>
      <c r="O4" s="32"/>
      <c r="P4" s="30"/>
    </row>
    <row r="5" spans="2:16" ht="25.5">
      <c r="B5" s="113" t="s">
        <v>0</v>
      </c>
      <c r="C5" s="114" t="s">
        <v>1</v>
      </c>
      <c r="D5" s="114"/>
      <c r="E5" s="114"/>
      <c r="F5" s="114" t="s">
        <v>2</v>
      </c>
      <c r="G5" s="114"/>
      <c r="H5" s="17" t="s">
        <v>3</v>
      </c>
      <c r="J5" s="36"/>
      <c r="K5" s="37"/>
      <c r="L5" s="37"/>
      <c r="M5" s="37"/>
      <c r="N5" s="37"/>
      <c r="O5" s="37"/>
      <c r="P5" s="33"/>
    </row>
    <row r="6" spans="2:16" ht="12.75" customHeight="1">
      <c r="B6" s="113"/>
      <c r="C6" s="111" t="s">
        <v>4</v>
      </c>
      <c r="D6" s="115"/>
      <c r="E6" s="112"/>
      <c r="F6" s="111" t="s">
        <v>5</v>
      </c>
      <c r="G6" s="115"/>
      <c r="H6" s="121" t="s">
        <v>6</v>
      </c>
      <c r="J6" s="36"/>
      <c r="K6" s="38"/>
      <c r="L6" s="38"/>
      <c r="M6" s="38"/>
      <c r="N6" s="38"/>
      <c r="O6" s="38"/>
      <c r="P6" s="39"/>
    </row>
    <row r="7" spans="2:16" ht="12.75">
      <c r="B7" s="113"/>
      <c r="C7" s="55" t="s">
        <v>7</v>
      </c>
      <c r="D7" s="55" t="s">
        <v>8</v>
      </c>
      <c r="E7" s="55" t="s">
        <v>9</v>
      </c>
      <c r="F7" s="55" t="s">
        <v>10</v>
      </c>
      <c r="G7" s="56" t="s">
        <v>9</v>
      </c>
      <c r="H7" s="122"/>
      <c r="J7" s="36"/>
      <c r="K7" s="34"/>
      <c r="L7" s="34"/>
      <c r="M7" s="34"/>
      <c r="N7" s="34"/>
      <c r="O7" s="35"/>
      <c r="P7" s="39"/>
    </row>
    <row r="8" spans="2:16" ht="12.75">
      <c r="B8" s="57" t="s">
        <v>14</v>
      </c>
      <c r="C8" s="58">
        <f>MVK!C50</f>
        <v>448.38000000000005</v>
      </c>
      <c r="D8" s="58">
        <f>MVK!D50</f>
        <v>373.65000000000003</v>
      </c>
      <c r="E8" s="58">
        <f>MVK!E50</f>
        <v>280.2375</v>
      </c>
      <c r="F8" s="58">
        <f>MVK!F50</f>
        <v>17</v>
      </c>
      <c r="G8" s="58">
        <f>MVK!G50</f>
        <v>7.5</v>
      </c>
      <c r="H8" s="62">
        <f>MVK!H50</f>
        <v>1880</v>
      </c>
      <c r="J8" s="30"/>
      <c r="K8" s="15"/>
      <c r="L8" s="15"/>
      <c r="M8" s="15"/>
      <c r="N8" s="15"/>
      <c r="O8" s="15"/>
      <c r="P8" s="27"/>
    </row>
    <row r="9" spans="2:16" ht="12.75">
      <c r="B9" s="57" t="s">
        <v>15</v>
      </c>
      <c r="C9" s="58">
        <f>MVK!C51</f>
        <v>460.104</v>
      </c>
      <c r="D9" s="58">
        <f>MVK!D51</f>
        <v>383.41999999999996</v>
      </c>
      <c r="E9" s="58">
        <f>MVK!E51</f>
        <v>287.565</v>
      </c>
      <c r="F9" s="58">
        <f>MVK!F51</f>
        <v>18</v>
      </c>
      <c r="G9" s="58">
        <f>MVK!G51</f>
        <v>8</v>
      </c>
      <c r="H9" s="62">
        <f>MVK!H51</f>
        <v>1880</v>
      </c>
      <c r="J9" s="30"/>
      <c r="K9" s="15"/>
      <c r="L9" s="15"/>
      <c r="M9" s="15"/>
      <c r="N9" s="15"/>
      <c r="O9" s="15"/>
      <c r="P9" s="27"/>
    </row>
    <row r="10" spans="2:16" ht="12.75">
      <c r="B10" s="57" t="s">
        <v>16</v>
      </c>
      <c r="C10" s="58">
        <f>MVK!C52</f>
        <v>490.98</v>
      </c>
      <c r="D10" s="58">
        <f>MVK!D52</f>
        <v>409.15</v>
      </c>
      <c r="E10" s="58">
        <f>MVK!E52</f>
        <v>306.8625</v>
      </c>
      <c r="F10" s="58">
        <f>MVK!F52</f>
        <v>18</v>
      </c>
      <c r="G10" s="58">
        <f>MVK!G52</f>
        <v>8</v>
      </c>
      <c r="H10" s="62">
        <f>MVK!H52</f>
        <v>1880</v>
      </c>
      <c r="J10" s="30"/>
      <c r="K10" s="15"/>
      <c r="L10" s="15"/>
      <c r="M10" s="15"/>
      <c r="N10" s="15"/>
      <c r="O10" s="15"/>
      <c r="P10" s="27"/>
    </row>
    <row r="11" spans="2:16" ht="12.75">
      <c r="B11" s="57" t="s">
        <v>17</v>
      </c>
      <c r="C11" s="58">
        <f>MVK!C53</f>
        <v>499.26000000000005</v>
      </c>
      <c r="D11" s="58">
        <f>MVK!D53</f>
        <v>416.05</v>
      </c>
      <c r="E11" s="58">
        <f>MVK!E53</f>
        <v>312.0375</v>
      </c>
      <c r="F11" s="58">
        <f>MVK!F53</f>
        <v>18</v>
      </c>
      <c r="G11" s="58">
        <f>MVK!G53</f>
        <v>8</v>
      </c>
      <c r="H11" s="62">
        <f>MVK!H53</f>
        <v>1880</v>
      </c>
      <c r="J11" s="30"/>
      <c r="K11" s="15"/>
      <c r="L11" s="15"/>
      <c r="M11" s="15"/>
      <c r="N11" s="15"/>
      <c r="O11" s="15"/>
      <c r="P11" s="27"/>
    </row>
    <row r="12" spans="2:16" ht="12.75">
      <c r="B12" s="57" t="s">
        <v>18</v>
      </c>
      <c r="C12" s="58">
        <f>MVK!C54</f>
        <v>442.76400000000007</v>
      </c>
      <c r="D12" s="58">
        <f>MVK!D54</f>
        <v>368.97</v>
      </c>
      <c r="E12" s="58">
        <f>MVK!E54</f>
        <v>276.7275</v>
      </c>
      <c r="F12" s="58">
        <f>MVK!F54</f>
        <v>18</v>
      </c>
      <c r="G12" s="58">
        <f>MVK!G54</f>
        <v>8</v>
      </c>
      <c r="H12" s="62">
        <f>MVK!H54</f>
        <v>1880</v>
      </c>
      <c r="J12" s="30"/>
      <c r="K12" s="15"/>
      <c r="L12" s="15"/>
      <c r="M12" s="15"/>
      <c r="N12" s="15"/>
      <c r="O12" s="15"/>
      <c r="P12" s="27"/>
    </row>
    <row r="13" spans="2:16" ht="12.75">
      <c r="B13" s="57" t="s">
        <v>19</v>
      </c>
      <c r="C13" s="58">
        <f>MVK!C55</f>
        <v>472.86</v>
      </c>
      <c r="D13" s="58">
        <f>MVK!D55</f>
        <v>394.05</v>
      </c>
      <c r="E13" s="58">
        <f>MVK!E55</f>
        <v>295.5375</v>
      </c>
      <c r="F13" s="58">
        <f>MVK!F55</f>
        <v>18</v>
      </c>
      <c r="G13" s="58">
        <f>MVK!G55</f>
        <v>8</v>
      </c>
      <c r="H13" s="62">
        <f>MVK!H55</f>
        <v>1880</v>
      </c>
      <c r="J13" s="30"/>
      <c r="K13" s="15"/>
      <c r="L13" s="15"/>
      <c r="M13" s="15"/>
      <c r="N13" s="15"/>
      <c r="O13" s="15"/>
      <c r="P13" s="27"/>
    </row>
    <row r="14" spans="2:16" ht="12.75">
      <c r="B14" s="57"/>
      <c r="C14" s="58"/>
      <c r="D14" s="58"/>
      <c r="E14" s="58"/>
      <c r="F14" s="58"/>
      <c r="G14" s="58"/>
      <c r="H14" s="62"/>
      <c r="J14" s="30"/>
      <c r="K14" s="15"/>
      <c r="L14" s="15"/>
      <c r="M14" s="15"/>
      <c r="N14" s="15"/>
      <c r="O14" s="15"/>
      <c r="P14" s="27"/>
    </row>
    <row r="15" spans="2:16" ht="12.75">
      <c r="B15" s="57" t="s">
        <v>20</v>
      </c>
      <c r="C15" s="58">
        <f>MVK!C57</f>
        <v>431.424</v>
      </c>
      <c r="D15" s="58">
        <f>MVK!D57</f>
        <v>359.52</v>
      </c>
      <c r="E15" s="58">
        <f>MVK!E57</f>
        <v>269.64</v>
      </c>
      <c r="F15" s="58">
        <f>MVK!F57</f>
        <v>17</v>
      </c>
      <c r="G15" s="58">
        <f>MVK!G57</f>
        <v>7.5</v>
      </c>
      <c r="H15" s="62">
        <f>MVK!H57</f>
        <v>1880</v>
      </c>
      <c r="J15" s="30"/>
      <c r="K15" s="15"/>
      <c r="L15" s="15"/>
      <c r="M15" s="15"/>
      <c r="N15" s="15"/>
      <c r="O15" s="15"/>
      <c r="P15" s="27"/>
    </row>
    <row r="16" spans="2:16" ht="12.75">
      <c r="B16" s="57" t="s">
        <v>21</v>
      </c>
      <c r="C16" s="58">
        <f>MVK!C58</f>
        <v>418.62000000000006</v>
      </c>
      <c r="D16" s="58">
        <f>MVK!D58</f>
        <v>348.85</v>
      </c>
      <c r="E16" s="58">
        <f>MVK!E58</f>
        <v>261.63750000000005</v>
      </c>
      <c r="F16" s="58">
        <f>MVK!F58</f>
        <v>15.5</v>
      </c>
      <c r="G16" s="58">
        <f>MVK!G58</f>
        <v>7</v>
      </c>
      <c r="H16" s="62">
        <f>MVK!H58</f>
        <v>1880</v>
      </c>
      <c r="J16" s="30"/>
      <c r="K16" s="15"/>
      <c r="L16" s="15"/>
      <c r="M16" s="15"/>
      <c r="N16" s="15"/>
      <c r="O16" s="15"/>
      <c r="P16" s="27"/>
    </row>
    <row r="17" spans="2:16" ht="12.75">
      <c r="B17" s="57" t="s">
        <v>22</v>
      </c>
      <c r="C17" s="58">
        <f>MVK!C59</f>
        <v>402.024</v>
      </c>
      <c r="D17" s="58">
        <f>MVK!D59</f>
        <v>335.02</v>
      </c>
      <c r="E17" s="58">
        <f>MVK!E59</f>
        <v>251.265</v>
      </c>
      <c r="F17" s="58">
        <f>MVK!F59</f>
        <v>15</v>
      </c>
      <c r="G17" s="58">
        <f>MVK!G59</f>
        <v>7</v>
      </c>
      <c r="H17" s="62">
        <f>MVK!H59</f>
        <v>1880</v>
      </c>
      <c r="J17" s="30"/>
      <c r="K17" s="15"/>
      <c r="L17" s="15"/>
      <c r="M17" s="15"/>
      <c r="N17" s="15"/>
      <c r="O17" s="15"/>
      <c r="P17" s="27"/>
    </row>
    <row r="18" spans="2:16" ht="12.75">
      <c r="B18" s="57" t="s">
        <v>11</v>
      </c>
      <c r="C18" s="58">
        <f>MVK!C60</f>
        <v>414.90000000000003</v>
      </c>
      <c r="D18" s="58">
        <f>MVK!D60</f>
        <v>345.75</v>
      </c>
      <c r="E18" s="58">
        <f>MVK!E60</f>
        <v>259.3125</v>
      </c>
      <c r="F18" s="58">
        <f>MVK!F60</f>
        <v>15</v>
      </c>
      <c r="G18" s="58">
        <f>MVK!G60</f>
        <v>7</v>
      </c>
      <c r="H18" s="62">
        <f>MVK!H60</f>
        <v>1880</v>
      </c>
      <c r="J18" s="30"/>
      <c r="K18" s="15"/>
      <c r="L18" s="15"/>
      <c r="M18" s="15"/>
      <c r="N18" s="15"/>
      <c r="O18" s="15"/>
      <c r="P18" s="27"/>
    </row>
    <row r="19" spans="2:16" ht="12.75">
      <c r="B19" s="57" t="s">
        <v>12</v>
      </c>
      <c r="C19" s="58">
        <f>MVK!C61</f>
        <v>414.78000000000003</v>
      </c>
      <c r="D19" s="58">
        <f>MVK!D61</f>
        <v>345.65000000000003</v>
      </c>
      <c r="E19" s="58">
        <f>MVK!E61</f>
        <v>259.2375</v>
      </c>
      <c r="F19" s="58">
        <f>MVK!F61</f>
        <v>15</v>
      </c>
      <c r="G19" s="58">
        <f>MVK!G61</f>
        <v>7</v>
      </c>
      <c r="H19" s="62">
        <f>MVK!H61</f>
        <v>1880</v>
      </c>
      <c r="J19" s="30"/>
      <c r="K19" s="15"/>
      <c r="L19" s="15"/>
      <c r="M19" s="15"/>
      <c r="N19" s="15"/>
      <c r="O19" s="15"/>
      <c r="P19" s="27"/>
    </row>
    <row r="20" spans="2:16" ht="12.75">
      <c r="B20" s="57" t="s">
        <v>13</v>
      </c>
      <c r="C20" s="58">
        <f>MVK!C62</f>
        <v>403.104</v>
      </c>
      <c r="D20" s="58">
        <f>MVK!D62</f>
        <v>335.91999999999996</v>
      </c>
      <c r="E20" s="58">
        <f>MVK!E62</f>
        <v>251.94</v>
      </c>
      <c r="F20" s="58">
        <f>MVK!F62</f>
        <v>15</v>
      </c>
      <c r="G20" s="58">
        <f>MVK!G62</f>
        <v>7</v>
      </c>
      <c r="H20" s="62">
        <f>MVK!H62</f>
        <v>1880</v>
      </c>
      <c r="J20" s="30"/>
      <c r="K20" s="15"/>
      <c r="L20" s="15"/>
      <c r="M20" s="15"/>
      <c r="N20" s="15"/>
      <c r="O20" s="15"/>
      <c r="P20" s="27"/>
    </row>
    <row r="21" spans="2:16" ht="12.75">
      <c r="B21" s="53" t="s">
        <v>23</v>
      </c>
      <c r="C21" s="59">
        <f>SUM(C8:C20)</f>
        <v>5299.2</v>
      </c>
      <c r="D21" s="59">
        <f>SUM(D8:D20)</f>
        <v>4416</v>
      </c>
      <c r="E21" s="59">
        <f>SUM(E8:E20)</f>
        <v>3312</v>
      </c>
      <c r="F21" s="60"/>
      <c r="G21" s="60"/>
      <c r="H21" s="61"/>
      <c r="J21" s="14"/>
      <c r="K21" s="15"/>
      <c r="L21" s="15"/>
      <c r="M21" s="15"/>
      <c r="N21" s="20"/>
      <c r="O21" s="20"/>
      <c r="P21" s="27"/>
    </row>
    <row r="22" spans="1:16" ht="12.75">
      <c r="A22" s="67"/>
      <c r="B22" s="96"/>
      <c r="C22" s="96"/>
      <c r="D22" s="96"/>
      <c r="E22" s="96"/>
      <c r="F22" s="96"/>
      <c r="G22" s="96"/>
      <c r="H22" s="96"/>
      <c r="J22" s="28"/>
      <c r="K22" s="28"/>
      <c r="L22" s="28"/>
      <c r="M22" s="28"/>
      <c r="N22" s="28"/>
      <c r="O22" s="28"/>
      <c r="P22" s="28"/>
    </row>
    <row r="23" spans="2:16" ht="12.75">
      <c r="B23" s="67"/>
      <c r="C23" s="15"/>
      <c r="D23" s="15"/>
      <c r="E23" s="15"/>
      <c r="F23" s="67"/>
      <c r="K23" s="49"/>
      <c r="P23" s="20"/>
    </row>
    <row r="24" spans="2:16" ht="12.75">
      <c r="B24" s="67"/>
      <c r="C24" s="67"/>
      <c r="D24" s="67"/>
      <c r="E24" s="67"/>
      <c r="F24" s="67"/>
      <c r="P24" s="20"/>
    </row>
    <row r="25" spans="2:16" ht="12.75">
      <c r="B25" s="67"/>
      <c r="C25" s="15"/>
      <c r="D25" s="15"/>
      <c r="E25" s="15"/>
      <c r="F25" s="67"/>
      <c r="K25" s="49"/>
      <c r="P25" s="20"/>
    </row>
    <row r="26" spans="2:6" ht="12.75">
      <c r="B26" s="67"/>
      <c r="C26" s="67"/>
      <c r="D26" s="67"/>
      <c r="E26" s="67"/>
      <c r="F26" s="67"/>
    </row>
    <row r="27" spans="2:16" ht="12.75">
      <c r="B27" s="67"/>
      <c r="C27" s="54"/>
      <c r="D27" s="54"/>
      <c r="E27" s="67"/>
      <c r="F27" s="67"/>
      <c r="K27" s="49"/>
      <c r="P27" s="20"/>
    </row>
    <row r="29" ht="12.75">
      <c r="K29" s="49"/>
    </row>
    <row r="39" spans="3:8" ht="12.75">
      <c r="C39" s="23"/>
      <c r="D39" s="23"/>
      <c r="E39" s="23"/>
      <c r="F39" s="23"/>
      <c r="G39" s="23"/>
      <c r="H39" s="23"/>
    </row>
    <row r="40" spans="3:8" ht="12.75">
      <c r="C40" s="23"/>
      <c r="D40" s="23"/>
      <c r="E40" s="23"/>
      <c r="F40" s="23"/>
      <c r="G40" s="23"/>
      <c r="H40" s="23"/>
    </row>
    <row r="41" spans="3:8" ht="12.75">
      <c r="C41" s="23"/>
      <c r="D41" s="23"/>
      <c r="E41" s="23"/>
      <c r="F41" s="23"/>
      <c r="G41" s="23"/>
      <c r="H41" s="23"/>
    </row>
    <row r="42" spans="3:8" ht="12.75">
      <c r="C42" s="23"/>
      <c r="D42" s="23"/>
      <c r="E42" s="23"/>
      <c r="F42" s="23"/>
      <c r="G42" s="23"/>
      <c r="H42" s="23"/>
    </row>
    <row r="43" spans="3:8" ht="12.75">
      <c r="C43" s="23"/>
      <c r="D43" s="23"/>
      <c r="E43" s="23"/>
      <c r="F43" s="23"/>
      <c r="G43" s="23"/>
      <c r="H43" s="23"/>
    </row>
    <row r="44" spans="3:8" ht="12.75">
      <c r="C44" s="23"/>
      <c r="D44" s="23"/>
      <c r="E44" s="23"/>
      <c r="F44" s="23"/>
      <c r="G44" s="23"/>
      <c r="H44" s="23"/>
    </row>
    <row r="45" spans="3:8" ht="12.75">
      <c r="C45" s="23"/>
      <c r="D45" s="23"/>
      <c r="E45" s="23"/>
      <c r="F45" s="23"/>
      <c r="G45" s="23"/>
      <c r="H45" s="23"/>
    </row>
    <row r="46" spans="3:8" ht="12.75">
      <c r="C46" s="23"/>
      <c r="D46" s="23"/>
      <c r="E46" s="23"/>
      <c r="F46" s="23"/>
      <c r="G46" s="23"/>
      <c r="H46" s="23"/>
    </row>
    <row r="47" spans="3:8" ht="12.75">
      <c r="C47" s="23"/>
      <c r="D47" s="23"/>
      <c r="E47" s="23"/>
      <c r="F47" s="23"/>
      <c r="G47" s="23"/>
      <c r="H47" s="23"/>
    </row>
    <row r="48" spans="3:8" ht="12.75">
      <c r="C48" s="23"/>
      <c r="D48" s="23"/>
      <c r="E48" s="23"/>
      <c r="F48" s="23"/>
      <c r="G48" s="23"/>
      <c r="H48" s="23"/>
    </row>
    <row r="49" spans="3:8" ht="12.75">
      <c r="C49" s="23"/>
      <c r="D49" s="23"/>
      <c r="E49" s="23"/>
      <c r="F49" s="23"/>
      <c r="G49" s="23"/>
      <c r="H49" s="23"/>
    </row>
    <row r="50" spans="3:8" ht="12.75">
      <c r="C50" s="23"/>
      <c r="D50" s="23"/>
      <c r="E50" s="23"/>
      <c r="F50" s="23"/>
      <c r="G50" s="23"/>
      <c r="H50" s="23"/>
    </row>
    <row r="51" spans="3:8" ht="12.75">
      <c r="C51" s="23"/>
      <c r="D51" s="23"/>
      <c r="E51" s="23"/>
      <c r="F51" s="23"/>
      <c r="G51" s="23"/>
      <c r="H51" s="23"/>
    </row>
    <row r="52" spans="3:8" ht="12.75">
      <c r="C52" s="23"/>
      <c r="D52" s="23"/>
      <c r="E52" s="23"/>
      <c r="F52" s="23"/>
      <c r="G52" s="23"/>
      <c r="H52" s="23"/>
    </row>
    <row r="53" spans="3:8" ht="12.75">
      <c r="C53" s="23"/>
      <c r="D53" s="23"/>
      <c r="E53" s="23"/>
      <c r="F53" s="23"/>
      <c r="G53" s="23"/>
      <c r="H53" s="23"/>
    </row>
    <row r="54" spans="3:8" ht="12.75">
      <c r="C54" s="23"/>
      <c r="D54" s="23"/>
      <c r="E54" s="23"/>
      <c r="F54" s="23"/>
      <c r="G54" s="23"/>
      <c r="H54" s="23"/>
    </row>
    <row r="55" spans="3:8" ht="12.75">
      <c r="C55" s="23"/>
      <c r="D55" s="23"/>
      <c r="E55" s="23"/>
      <c r="F55" s="23"/>
      <c r="G55" s="23"/>
      <c r="H55" s="23"/>
    </row>
  </sheetData>
  <sheetProtection/>
  <mergeCells count="6">
    <mergeCell ref="B5:B7"/>
    <mergeCell ref="F5:G5"/>
    <mergeCell ref="C6:E6"/>
    <mergeCell ref="H6:H7"/>
    <mergeCell ref="C5:E5"/>
    <mergeCell ref="F6:G6"/>
  </mergeCells>
  <printOptions/>
  <pageMargins left="0.7874015748031497" right="0.7874015748031497" top="0.984251968503937" bottom="0.7874015748031497" header="0.3937007874015748" footer="0.3937007874015748"/>
  <pageSetup horizontalDpi="300" verticalDpi="300" orientation="portrait" paperSize="9" scale="80" r:id="rId1"/>
  <headerFooter alignWithMargins="0">
    <oddHeader>&amp;C&amp;"Times New Roman,Félkövér"&amp;12Ajánlatkérők 2017-2018. gázévi földgáz igénye
felhasználási helyenként az 1. rész tekintetében&amp;R&amp;"Times New Roman,Félkövér"&amp;12 1/A. sz. melléklet</oddHead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Mihő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Rácsok Gergely</dc:creator>
  <cp:keywords/>
  <dc:description/>
  <cp:lastModifiedBy>Rácsok Gergely</cp:lastModifiedBy>
  <cp:lastPrinted>2017-04-18T12:47:39Z</cp:lastPrinted>
  <dcterms:created xsi:type="dcterms:W3CDTF">2009-05-12T06:20:14Z</dcterms:created>
  <dcterms:modified xsi:type="dcterms:W3CDTF">2017-04-18T12:47:44Z</dcterms:modified>
  <cp:category/>
  <cp:version/>
  <cp:contentType/>
  <cp:contentStatus/>
</cp:coreProperties>
</file>